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11496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C28" i="1"/>
  <c r="G72" i="1" l="1"/>
  <c r="G70" i="1"/>
  <c r="G68" i="1"/>
  <c r="H64" i="1"/>
  <c r="G64" i="1"/>
  <c r="I57" i="1"/>
  <c r="I55" i="1"/>
  <c r="H53" i="1"/>
  <c r="H52" i="1"/>
  <c r="E41" i="1"/>
  <c r="E43" i="1" s="1"/>
  <c r="E44" i="1" s="1"/>
  <c r="F29" i="1"/>
  <c r="F27" i="1"/>
  <c r="C29" i="1"/>
  <c r="C33" i="1" s="1"/>
  <c r="C27" i="1"/>
  <c r="G18" i="1"/>
  <c r="C34" i="1" l="1"/>
  <c r="G66" i="1" s="1"/>
  <c r="F33" i="1"/>
  <c r="F34" i="1" s="1"/>
  <c r="H66" i="1" s="1"/>
  <c r="E18" i="1"/>
</calcChain>
</file>

<file path=xl/sharedStrings.xml><?xml version="1.0" encoding="utf-8"?>
<sst xmlns="http://schemas.openxmlformats.org/spreadsheetml/2006/main" count="80" uniqueCount="65">
  <si>
    <t>Feladatok:</t>
  </si>
  <si>
    <t>1.)</t>
  </si>
  <si>
    <t>2.)</t>
  </si>
  <si>
    <t>3.)</t>
  </si>
  <si>
    <t>Következtetések</t>
  </si>
  <si>
    <t>Hallgató neve:</t>
  </si>
  <si>
    <t>Csoport:</t>
  </si>
  <si>
    <t>Dátum:</t>
  </si>
  <si>
    <t>Kar:</t>
  </si>
  <si>
    <t>Csak a zöld színű mezőkbe írjon!</t>
  </si>
  <si>
    <t>A szem optikája</t>
  </si>
  <si>
    <t>A gyakorlat célja: az emberi szem képalkotásának és a leggyakoribb leképezési hibáknak a geometriai optika alapján történő leírása, továbbá a szem néhány fontos és érdekes paraméterének meghatározása.</t>
  </si>
  <si>
    <t>Az egyéni közelpont és távolpont mérése alapján az akkomodációs képesség meghatározása.</t>
  </si>
  <si>
    <t>Az egyéni látásélesség meghatározása látásvizsgáló táblától mért távolság alapján.</t>
  </si>
  <si>
    <t>Az egyéni vakfolt méretének és a sárgafolttól való távolságának meghatározása távolságméréssel.</t>
  </si>
  <si>
    <t>radiánban:</t>
  </si>
  <si>
    <t>fokban:</t>
  </si>
  <si>
    <t>szögpercben:</t>
  </si>
  <si>
    <r>
      <t xml:space="preserve">rés mérete a Landolt gyűrűn, </t>
    </r>
    <r>
      <rPr>
        <i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(mm)</t>
    </r>
  </si>
  <si>
    <r>
      <t xml:space="preserve">éleslátás legnagyobb távolsága, </t>
    </r>
    <r>
      <rPr>
        <i/>
        <sz val="12"/>
        <color theme="1"/>
        <rFont val="Calibri"/>
        <family val="2"/>
        <scheme val="minor"/>
      </rPr>
      <t xml:space="preserve">x </t>
    </r>
    <r>
      <rPr>
        <sz val="12"/>
        <color theme="1"/>
        <rFont val="Calibri"/>
        <family val="2"/>
        <scheme val="minor"/>
      </rPr>
      <t>(mm)</t>
    </r>
  </si>
  <si>
    <t>2.) Landolt gyűrűk segítségével határozza meg szemei látószöghatárait és látásélesség értékeit!</t>
  </si>
  <si>
    <t>3.) Határozza meg egyik szemére a vakfolt sárgafolttól való távolságát és a vakfolt átmérőjét!</t>
  </si>
  <si>
    <t>tizedes törtben:</t>
  </si>
  <si>
    <t>százalékban (%):</t>
  </si>
  <si>
    <r>
      <t xml:space="preserve">lap – szem távolság a pont felbukkanásakor, </t>
    </r>
    <r>
      <rPr>
        <i/>
        <sz val="12"/>
        <color theme="1"/>
        <rFont val="Calibri"/>
        <family val="2"/>
        <scheme val="minor"/>
      </rPr>
      <t>x</t>
    </r>
    <r>
      <rPr>
        <i/>
        <vertAlign val="subscript"/>
        <sz val="12"/>
        <color theme="1"/>
        <rFont val="Calibri (Body)"/>
        <charset val="238"/>
      </rPr>
      <t xml:space="preserve">2 </t>
    </r>
    <r>
      <rPr>
        <sz val="12"/>
        <color theme="1"/>
        <rFont val="Calibri"/>
        <family val="2"/>
        <scheme val="minor"/>
      </rPr>
      <t>(mm):</t>
    </r>
  </si>
  <si>
    <r>
      <t xml:space="preserve">lap – szem távolság a pont eltűnésekor, </t>
    </r>
    <r>
      <rPr>
        <i/>
        <sz val="12"/>
        <color theme="1"/>
        <rFont val="Calibri"/>
        <family val="2"/>
        <scheme val="minor"/>
      </rPr>
      <t>x</t>
    </r>
    <r>
      <rPr>
        <i/>
        <vertAlign val="subscript"/>
        <sz val="12"/>
        <color theme="1"/>
        <rFont val="Calibri (Body)"/>
        <charset val="238"/>
      </rPr>
      <t xml:space="preserve">1 </t>
    </r>
    <r>
      <rPr>
        <sz val="12"/>
        <color theme="1"/>
        <rFont val="Calibri"/>
        <family val="2"/>
        <scheme val="minor"/>
      </rPr>
      <t>(mm):</t>
    </r>
  </si>
  <si>
    <r>
      <t>Ebből számolja ki a vakfolt proximális (</t>
    </r>
    <r>
      <rPr>
        <i/>
        <sz val="12"/>
        <color theme="1"/>
        <rFont val="Calibri"/>
        <family val="2"/>
        <scheme val="minor"/>
      </rPr>
      <t>d'</t>
    </r>
    <r>
      <rPr>
        <vertAlign val="subscript"/>
        <sz val="12"/>
        <color theme="1"/>
        <rFont val="Calibri (Body)"/>
        <charset val="238"/>
      </rPr>
      <t>1</t>
    </r>
    <r>
      <rPr>
        <sz val="12"/>
        <color theme="1"/>
        <rFont val="Calibri"/>
        <family val="2"/>
        <scheme val="minor"/>
      </rPr>
      <t>) és disztális (</t>
    </r>
    <r>
      <rPr>
        <i/>
        <sz val="12"/>
        <color theme="1"/>
        <rFont val="Calibri"/>
        <family val="2"/>
        <scheme val="minor"/>
      </rPr>
      <t>d'</t>
    </r>
    <r>
      <rPr>
        <vertAlign val="subscript"/>
        <sz val="12"/>
        <color theme="1"/>
        <rFont val="Calibri (Body)"/>
        <charset val="238"/>
      </rPr>
      <t>2</t>
    </r>
    <r>
      <rPr>
        <sz val="12"/>
        <color theme="1"/>
        <rFont val="Calibri"/>
        <family val="2"/>
        <scheme val="minor"/>
      </rPr>
      <t>) szélének távolságát a sárgafolt középpontjától!</t>
    </r>
  </si>
  <si>
    <r>
      <t xml:space="preserve">egy csap becsült felülete, </t>
    </r>
    <r>
      <rPr>
        <i/>
        <sz val="12"/>
        <color theme="1"/>
        <rFont val="Calibri"/>
        <family val="2"/>
        <scheme val="minor"/>
      </rPr>
      <t>a'</t>
    </r>
    <r>
      <rPr>
        <vertAlign val="superscript"/>
        <sz val="12"/>
        <color theme="1"/>
        <rFont val="Calibri (Body)"/>
        <charset val="238"/>
      </rPr>
      <t>2</t>
    </r>
    <r>
      <rPr>
        <sz val="12"/>
        <color theme="1"/>
        <rFont val="Calibri"/>
        <family val="2"/>
        <scheme val="minor"/>
      </rPr>
      <t xml:space="preserve"> (mm</t>
    </r>
    <r>
      <rPr>
        <vertAlign val="superscript"/>
        <sz val="12"/>
        <color theme="1"/>
        <rFont val="Calibri (Body)"/>
        <charset val="238"/>
      </rPr>
      <t>2</t>
    </r>
    <r>
      <rPr>
        <sz val="12"/>
        <color theme="1"/>
        <rFont val="Calibri"/>
        <family val="2"/>
        <scheme val="minor"/>
      </rPr>
      <t>):</t>
    </r>
  </si>
  <si>
    <r>
      <rPr>
        <i/>
        <sz val="12"/>
        <color theme="1"/>
        <rFont val="Calibri"/>
        <family val="2"/>
        <scheme val="minor"/>
      </rPr>
      <t>d'</t>
    </r>
    <r>
      <rPr>
        <vertAlign val="subscript"/>
        <sz val="12"/>
        <color theme="1"/>
        <rFont val="Calibri (Body)"/>
        <charset val="238"/>
      </rPr>
      <t>1</t>
    </r>
    <r>
      <rPr>
        <sz val="12"/>
        <color theme="1"/>
        <rFont val="Calibri"/>
        <family val="2"/>
        <scheme val="minor"/>
      </rPr>
      <t xml:space="preserve"> (mm) : </t>
    </r>
  </si>
  <si>
    <r>
      <rPr>
        <i/>
        <sz val="12"/>
        <color theme="1"/>
        <rFont val="Calibri"/>
        <family val="2"/>
        <scheme val="minor"/>
      </rPr>
      <t>d'</t>
    </r>
    <r>
      <rPr>
        <vertAlign val="subscript"/>
        <sz val="12"/>
        <color theme="1"/>
        <rFont val="Calibri (Body)"/>
        <charset val="238"/>
      </rPr>
      <t>2</t>
    </r>
    <r>
      <rPr>
        <sz val="12"/>
        <color theme="1"/>
        <rFont val="Calibri"/>
        <family val="2"/>
        <scheme val="minor"/>
      </rPr>
      <t xml:space="preserve"> (mm) : </t>
    </r>
  </si>
  <si>
    <t>mért.egys.</t>
  </si>
  <si>
    <t>A retina becsült receptorsűrűsége:</t>
  </si>
  <si>
    <t>jobb szem</t>
  </si>
  <si>
    <t>bal szem</t>
  </si>
  <si>
    <t>Bal szem
látásélesség (visus)</t>
  </si>
  <si>
    <t>Jobb szem
látásélesség (visus)</t>
  </si>
  <si>
    <t>Becsülje meg a csoport legnagyobb visus értékű hallgatójának adataiból a retina receptorsűrűségét!</t>
  </si>
  <si>
    <r>
      <t>közelpont (</t>
    </r>
    <r>
      <rPr>
        <i/>
        <sz val="12"/>
        <color theme="1"/>
        <rFont val="Calibri"/>
        <family val="2"/>
        <scheme val="minor"/>
      </rPr>
      <t>t</t>
    </r>
    <r>
      <rPr>
        <vertAlign val="subscript"/>
        <sz val="12"/>
        <color theme="1"/>
        <rFont val="Calibri (Body)"/>
        <charset val="238"/>
      </rPr>
      <t>p</t>
    </r>
    <r>
      <rPr>
        <sz val="12"/>
        <color theme="1"/>
        <rFont val="Calibri"/>
        <family val="2"/>
        <scheme val="minor"/>
      </rPr>
      <t xml:space="preserve">) </t>
    </r>
  </si>
  <si>
    <r>
      <t xml:space="preserve">a még éppen élesen látható rés képének mérete a retinán, </t>
    </r>
    <r>
      <rPr>
        <i/>
        <sz val="12"/>
        <color theme="1"/>
        <rFont val="Calibri"/>
        <family val="2"/>
        <scheme val="minor"/>
      </rPr>
      <t xml:space="preserve">a' </t>
    </r>
    <r>
      <rPr>
        <sz val="12"/>
        <color theme="1"/>
        <rFont val="Calibri"/>
        <family val="2"/>
        <scheme val="minor"/>
      </rPr>
      <t>(mm):</t>
    </r>
  </si>
  <si>
    <r>
      <t>becsült receptorsűrűség, 1/</t>
    </r>
    <r>
      <rPr>
        <i/>
        <sz val="12"/>
        <color theme="1"/>
        <rFont val="Calibri"/>
        <family val="2"/>
        <scheme val="minor"/>
      </rPr>
      <t>a'</t>
    </r>
    <r>
      <rPr>
        <vertAlign val="superscript"/>
        <sz val="12"/>
        <color theme="1"/>
        <rFont val="Calibri (Body)"/>
        <charset val="238"/>
      </rPr>
      <t>2</t>
    </r>
    <r>
      <rPr>
        <sz val="12"/>
        <color theme="1"/>
        <rFont val="Calibri"/>
        <family val="2"/>
        <scheme val="minor"/>
      </rPr>
      <t xml:space="preserve"> (mm</t>
    </r>
    <r>
      <rPr>
        <vertAlign val="superscript"/>
        <sz val="12"/>
        <color theme="1"/>
        <rFont val="Calibri (Body)"/>
        <charset val="238"/>
      </rPr>
      <t>-2</t>
    </r>
    <r>
      <rPr>
        <sz val="12"/>
        <color theme="1"/>
        <rFont val="Calibri"/>
        <family val="2"/>
        <scheme val="minor"/>
      </rPr>
      <t>):</t>
    </r>
  </si>
  <si>
    <r>
      <t>becsült távolpont (</t>
    </r>
    <r>
      <rPr>
        <i/>
        <sz val="12"/>
        <color theme="1"/>
        <rFont val="Calibri"/>
        <family val="2"/>
        <scheme val="minor"/>
      </rPr>
      <t>t</t>
    </r>
    <r>
      <rPr>
        <vertAlign val="subscript"/>
        <sz val="12"/>
        <color theme="1"/>
        <rFont val="Calibri (Body)"/>
        <charset val="238"/>
      </rPr>
      <t>r</t>
    </r>
    <r>
      <rPr>
        <sz val="12"/>
        <color theme="1"/>
        <rFont val="Calibri"/>
        <family val="2"/>
        <scheme val="minor"/>
      </rPr>
      <t xml:space="preserve">) </t>
    </r>
  </si>
  <si>
    <r>
      <t>A vakfolt és sárgafolt középpontjainak  távolság a retinán, (</t>
    </r>
    <r>
      <rPr>
        <i/>
        <sz val="12"/>
        <color theme="1"/>
        <rFont val="Calibri"/>
        <family val="2"/>
        <scheme val="minor"/>
      </rPr>
      <t>d'</t>
    </r>
    <r>
      <rPr>
        <vertAlign val="subscript"/>
        <sz val="12"/>
        <color theme="1"/>
        <rFont val="Calibri (Body)"/>
        <charset val="238"/>
      </rPr>
      <t xml:space="preserve">1 </t>
    </r>
    <r>
      <rPr>
        <sz val="12"/>
        <color theme="1"/>
        <rFont val="Calibri"/>
        <family val="2"/>
        <scheme val="minor"/>
      </rPr>
      <t xml:space="preserve">+ </t>
    </r>
    <r>
      <rPr>
        <i/>
        <sz val="12"/>
        <color theme="1"/>
        <rFont val="Calibri"/>
        <family val="2"/>
        <scheme val="minor"/>
      </rPr>
      <t>d'</t>
    </r>
    <r>
      <rPr>
        <vertAlign val="subscript"/>
        <sz val="12"/>
        <color theme="1"/>
        <rFont val="Calibri (Body)"/>
        <charset val="238"/>
      </rPr>
      <t>2</t>
    </r>
    <r>
      <rPr>
        <sz val="12"/>
        <color theme="1"/>
        <rFont val="Calibri"/>
        <family val="2"/>
        <scheme val="minor"/>
      </rPr>
      <t>)/2 (mm):</t>
    </r>
  </si>
  <si>
    <t>A vakfolt átmérője:</t>
  </si>
  <si>
    <r>
      <t xml:space="preserve">éleslátás legnagyobb távolsága, </t>
    </r>
    <r>
      <rPr>
        <i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(mm):
</t>
    </r>
    <r>
      <rPr>
        <i/>
        <sz val="9"/>
        <color theme="1"/>
        <rFont val="Calibri (Body)"/>
        <charset val="238"/>
      </rPr>
      <t>(a csoport legnagyobb visus értékű hallgatójánál)</t>
    </r>
  </si>
  <si>
    <t xml:space="preserve">1.) Mérje meg vonalzó segítségével azt a legrövebb távolságot ahonnan még élesen látja egy nyomtatott szöveg betűit. Ebből és a becsült távoltpontból  számítsa ki az akkomodációs képességet! </t>
  </si>
  <si>
    <r>
      <t xml:space="preserve">a vakfolt átmérője </t>
    </r>
    <r>
      <rPr>
        <i/>
        <sz val="12"/>
        <color theme="1"/>
        <rFont val="Calibri"/>
        <family val="2"/>
        <scheme val="minor"/>
      </rPr>
      <t>d'</t>
    </r>
    <r>
      <rPr>
        <vertAlign val="subscript"/>
        <sz val="12"/>
        <color theme="1"/>
        <rFont val="Calibri (Body)"/>
        <charset val="238"/>
      </rPr>
      <t>2</t>
    </r>
    <r>
      <rPr>
        <sz val="12"/>
        <color theme="1"/>
        <rFont val="Calibri"/>
        <family val="2"/>
        <scheme val="minor"/>
      </rPr>
      <t>-</t>
    </r>
    <r>
      <rPr>
        <i/>
        <sz val="12"/>
        <color theme="1"/>
        <rFont val="Calibri"/>
        <family val="2"/>
        <scheme val="minor"/>
      </rPr>
      <t>d'</t>
    </r>
    <r>
      <rPr>
        <vertAlign val="subscript"/>
        <sz val="12"/>
        <color theme="1"/>
        <rFont val="Calibri (Body)"/>
        <charset val="238"/>
      </rPr>
      <t>1</t>
    </r>
    <r>
      <rPr>
        <sz val="12"/>
        <color theme="1"/>
        <rFont val="Calibri (Body)"/>
        <charset val="238"/>
      </rPr>
      <t xml:space="preserve"> (mm)</t>
    </r>
    <r>
      <rPr>
        <sz val="12"/>
        <color theme="1"/>
        <rFont val="Calibri"/>
        <family val="2"/>
        <scheme val="minor"/>
      </rPr>
      <t xml:space="preserve">: </t>
    </r>
  </si>
  <si>
    <t xml:space="preserve">bal szem </t>
  </si>
  <si>
    <t xml:space="preserve">jobb szem </t>
  </si>
  <si>
    <t xml:space="preserve">Mekkora a szemeinek az akkomodációs képessége? </t>
  </si>
  <si>
    <t>Szemeinek visusa:</t>
  </si>
  <si>
    <r>
      <t>akkomodációs képesség (</t>
    </r>
    <r>
      <rPr>
        <i/>
        <sz val="12"/>
        <color theme="1"/>
        <rFont val="Symbol"/>
        <family val="1"/>
        <charset val="2"/>
      </rPr>
      <t>D</t>
    </r>
    <r>
      <rPr>
        <i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)  </t>
    </r>
  </si>
  <si>
    <r>
      <t>Bal szem látószöghatár (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Calibri"/>
        <family val="2"/>
        <scheme val="minor"/>
      </rPr>
      <t>')</t>
    </r>
  </si>
  <si>
    <r>
      <t>Jobb szem látószöghatár (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Calibri"/>
        <family val="2"/>
        <scheme val="minor"/>
      </rPr>
      <t>')</t>
    </r>
  </si>
  <si>
    <t>vizsgált szem:</t>
  </si>
  <si>
    <t>A vakfolt és sárgafolt középpontjainak távolsága a retinán:</t>
  </si>
  <si>
    <t>ÁOK</t>
  </si>
  <si>
    <t>m</t>
  </si>
  <si>
    <t>∞</t>
  </si>
  <si>
    <t>dpt</t>
  </si>
  <si>
    <t>Jobb</t>
  </si>
  <si>
    <t>%</t>
  </si>
  <si>
    <r>
      <t>1/mm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</si>
  <si>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mm</t>
  </si>
  <si>
    <t>Minta Tanuló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</si>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</sst>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4"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2"/>
      <color theme="1"/>
      <name val="Calibri (Body)"/>
      <charset val="238"/>
    </font>
    <font>
      <i/>
      <vertAlign val="subscript"/>
      <sz val="12"/>
      <color theme="1"/>
      <name val="Calibri (Body)"/>
      <charset val="238"/>
    </font>
    <font>
      <vertAlign val="superscript"/>
      <sz val="12"/>
      <color theme="1"/>
      <name val="Calibri (Body)"/>
      <charset val="238"/>
    </font>
    <font>
      <sz val="12"/>
      <color theme="1"/>
      <name val="Calibri (Body)"/>
      <charset val="238"/>
    </font>
    <font>
      <b/>
      <i/>
      <sz val="16"/>
      <color theme="1"/>
      <name val="Calibri"/>
      <family val="2"/>
      <scheme val="minor"/>
    </font>
    <font>
      <i/>
      <sz val="9"/>
      <color theme="1"/>
      <name val="Calibri (Body)"/>
      <charset val="238"/>
    </font>
    <font>
      <b/>
      <sz val="14"/>
      <color theme="1"/>
      <name val="Calibri"/>
      <family val="2"/>
      <scheme val="minor"/>
    </font>
    <font>
      <i/>
      <sz val="12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sz val="12"/>
      <color theme="1"/>
      <name val="Calibri"/>
      <family val="2"/>
    </font>
    <font>
      <b/>
      <vertAlign val="superscript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7" fillId="0" borderId="1" xfId="0" applyNumberFormat="1" applyFont="1" applyBorder="1" applyAlignment="1" applyProtection="1">
      <alignment horizontal="right"/>
    </xf>
    <xf numFmtId="0" fontId="1" fillId="0" borderId="2" xfId="0" applyNumberFormat="1" applyFont="1" applyBorder="1" applyAlignment="1" applyProtection="1"/>
    <xf numFmtId="0" fontId="1" fillId="0" borderId="0" xfId="0" applyNumberFormat="1" applyFont="1" applyAlignment="1" applyProtection="1">
      <alignment horizontal="center"/>
    </xf>
    <xf numFmtId="0" fontId="7" fillId="0" borderId="7" xfId="0" applyNumberFormat="1" applyFont="1" applyBorder="1" applyAlignment="1" applyProtection="1">
      <alignment horizontal="right"/>
    </xf>
    <xf numFmtId="0" fontId="1" fillId="0" borderId="7" xfId="0" applyNumberFormat="1" applyFont="1" applyBorder="1" applyAlignment="1" applyProtection="1">
      <alignment horizontal="center"/>
    </xf>
    <xf numFmtId="0" fontId="4" fillId="0" borderId="2" xfId="0" applyNumberFormat="1" applyFont="1" applyBorder="1" applyAlignment="1" applyProtection="1">
      <alignment horizontal="right" vertical="top" wrapText="1"/>
    </xf>
    <xf numFmtId="0" fontId="5" fillId="0" borderId="0" xfId="0" applyNumberFormat="1" applyFont="1" applyAlignment="1" applyProtection="1">
      <alignment wrapText="1"/>
    </xf>
    <xf numFmtId="0" fontId="4" fillId="0" borderId="12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2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Alignment="1" applyProtection="1">
      <alignment wrapText="1"/>
    </xf>
    <xf numFmtId="0" fontId="11" fillId="0" borderId="0" xfId="0" applyNumberFormat="1" applyFont="1" applyFill="1" applyAlignment="1" applyProtection="1">
      <alignment horizontal="left" wrapText="1" shrinkToFit="1"/>
    </xf>
    <xf numFmtId="0" fontId="5" fillId="0" borderId="15" xfId="0" applyNumberFormat="1" applyFont="1" applyBorder="1" applyProtection="1"/>
    <xf numFmtId="0" fontId="12" fillId="0" borderId="16" xfId="0" applyNumberFormat="1" applyFont="1" applyBorder="1" applyProtection="1"/>
    <xf numFmtId="0" fontId="5" fillId="0" borderId="5" xfId="0" applyNumberFormat="1" applyFont="1" applyBorder="1" applyProtection="1"/>
    <xf numFmtId="0" fontId="5" fillId="0" borderId="0" xfId="0" applyNumberFormat="1" applyFont="1" applyFill="1" applyAlignment="1" applyProtection="1">
      <alignment horizontal="left"/>
    </xf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Alignment="1" applyProtection="1">
      <alignment horizontal="center"/>
    </xf>
    <xf numFmtId="0" fontId="5" fillId="3" borderId="1" xfId="0" applyNumberFormat="1" applyFont="1" applyFill="1" applyBorder="1" applyProtection="1"/>
    <xf numFmtId="0" fontId="5" fillId="0" borderId="0" xfId="0" applyNumberFormat="1" applyFont="1" applyBorder="1" applyProtection="1"/>
    <xf numFmtId="0" fontId="5" fillId="3" borderId="1" xfId="0" applyNumberFormat="1" applyFont="1" applyFill="1" applyBorder="1" applyAlignment="1" applyProtection="1">
      <alignment horizontal="left"/>
    </xf>
    <xf numFmtId="164" fontId="5" fillId="3" borderId="1" xfId="0" applyNumberFormat="1" applyFont="1" applyFill="1" applyBorder="1" applyAlignment="1" applyProtection="1">
      <alignment horizontal="left"/>
    </xf>
    <xf numFmtId="0" fontId="17" fillId="0" borderId="0" xfId="0" applyNumberFormat="1" applyFont="1" applyProtection="1"/>
    <xf numFmtId="0" fontId="5" fillId="3" borderId="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Protection="1"/>
    <xf numFmtId="0" fontId="1" fillId="0" borderId="0" xfId="0" applyNumberFormat="1" applyFont="1" applyFill="1" applyProtection="1"/>
    <xf numFmtId="0" fontId="12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 vertical="top" wrapText="1"/>
    </xf>
    <xf numFmtId="0" fontId="5" fillId="0" borderId="0" xfId="0" applyNumberFormat="1" applyFont="1" applyAlignment="1" applyProtection="1">
      <alignment horizontal="left"/>
    </xf>
    <xf numFmtId="2" fontId="5" fillId="2" borderId="1" xfId="0" applyNumberFormat="1" applyFont="1" applyFill="1" applyBorder="1" applyProtection="1">
      <protection locked="0"/>
    </xf>
    <xf numFmtId="11" fontId="5" fillId="2" borderId="1" xfId="0" applyNumberFormat="1" applyFont="1" applyFill="1" applyBorder="1" applyAlignment="1" applyProtection="1">
      <alignment horizontal="right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NumberFormat="1" applyFont="1" applyFill="1" applyBorder="1" applyAlignment="1" applyProtection="1">
      <alignment horizontal="right"/>
      <protection locked="0"/>
    </xf>
    <xf numFmtId="0" fontId="5" fillId="2" borderId="16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 applyProtection="1">
      <alignment horizontal="right"/>
      <protection locked="0"/>
    </xf>
    <xf numFmtId="0" fontId="5" fillId="2" borderId="18" xfId="0" applyNumberFormat="1" applyFont="1" applyFill="1" applyBorder="1" applyAlignment="1" applyProtection="1">
      <alignment horizontal="left"/>
      <protection locked="0"/>
    </xf>
    <xf numFmtId="0" fontId="22" fillId="2" borderId="15" xfId="0" applyNumberFormat="1" applyFont="1" applyFill="1" applyBorder="1" applyAlignment="1" applyProtection="1">
      <alignment horizontal="right"/>
      <protection locked="0"/>
    </xf>
    <xf numFmtId="0" fontId="5" fillId="3" borderId="3" xfId="0" applyNumberFormat="1" applyFont="1" applyFill="1" applyBorder="1" applyAlignment="1" applyProtection="1">
      <alignment horizontal="right"/>
    </xf>
    <xf numFmtId="0" fontId="5" fillId="3" borderId="4" xfId="0" applyNumberFormat="1" applyFont="1" applyFill="1" applyBorder="1" applyAlignment="1" applyProtection="1">
      <alignment horizontal="right"/>
    </xf>
    <xf numFmtId="0" fontId="5" fillId="3" borderId="19" xfId="0" applyNumberFormat="1" applyFont="1" applyFill="1" applyBorder="1" applyAlignment="1" applyProtection="1">
      <alignment horizontal="right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left" wrapText="1"/>
    </xf>
    <xf numFmtId="0" fontId="5" fillId="4" borderId="20" xfId="0" applyNumberFormat="1" applyFont="1" applyFill="1" applyBorder="1" applyAlignment="1" applyProtection="1">
      <alignment horizontal="center" vertical="center"/>
    </xf>
    <xf numFmtId="0" fontId="5" fillId="4" borderId="21" xfId="0" applyNumberFormat="1" applyFont="1" applyFill="1" applyBorder="1" applyAlignment="1" applyProtection="1">
      <alignment horizontal="center" vertical="center"/>
    </xf>
    <xf numFmtId="0" fontId="5" fillId="4" borderId="22" xfId="0" applyNumberFormat="1" applyFont="1" applyFill="1" applyBorder="1" applyAlignment="1" applyProtection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NumberFormat="1" applyFont="1" applyFill="1" applyBorder="1" applyAlignment="1" applyProtection="1">
      <alignment horizontal="center" vertical="center"/>
    </xf>
    <xf numFmtId="0" fontId="5" fillId="3" borderId="9" xfId="0" applyNumberFormat="1" applyFont="1" applyFill="1" applyBorder="1" applyAlignment="1" applyProtection="1">
      <alignment horizontal="center" vertical="center"/>
    </xf>
    <xf numFmtId="0" fontId="5" fillId="3" borderId="1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wrapText="1" shrinkToFit="1"/>
    </xf>
    <xf numFmtId="0" fontId="3" fillId="0" borderId="0" xfId="0" applyNumberFormat="1" applyFont="1" applyAlignment="1" applyProtection="1">
      <alignment horizontal="center"/>
    </xf>
    <xf numFmtId="0" fontId="8" fillId="0" borderId="8" xfId="0" applyNumberFormat="1" applyFont="1" applyBorder="1" applyAlignment="1" applyProtection="1">
      <alignment horizontal="left" wrapText="1"/>
    </xf>
    <xf numFmtId="0" fontId="8" fillId="0" borderId="9" xfId="0" applyNumberFormat="1" applyFont="1" applyBorder="1" applyAlignment="1" applyProtection="1">
      <alignment horizontal="left" wrapText="1"/>
    </xf>
    <xf numFmtId="0" fontId="8" fillId="0" borderId="10" xfId="0" applyNumberFormat="1" applyFont="1" applyBorder="1" applyAlignment="1" applyProtection="1">
      <alignment horizontal="left" wrapText="1"/>
    </xf>
    <xf numFmtId="0" fontId="2" fillId="0" borderId="7" xfId="0" applyNumberFormat="1" applyFont="1" applyBorder="1" applyAlignment="1" applyProtection="1">
      <alignment wrapText="1"/>
    </xf>
    <xf numFmtId="0" fontId="2" fillId="0" borderId="6" xfId="0" applyNumberFormat="1" applyFont="1" applyBorder="1" applyAlignment="1" applyProtection="1">
      <alignment wrapText="1"/>
    </xf>
    <xf numFmtId="14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Border="1" applyAlignment="1" applyProtection="1">
      <alignment horizontal="left"/>
    </xf>
    <xf numFmtId="0" fontId="7" fillId="0" borderId="1" xfId="0" applyNumberFormat="1" applyFont="1" applyBorder="1" applyAlignment="1" applyProtection="1">
      <alignment horizontal="right"/>
    </xf>
    <xf numFmtId="0" fontId="10" fillId="0" borderId="7" xfId="0" applyNumberFormat="1" applyFont="1" applyBorder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7" fillId="0" borderId="4" xfId="0" applyNumberFormat="1" applyFont="1" applyBorder="1" applyAlignment="1" applyProtection="1">
      <alignment horizontal="right"/>
    </xf>
    <xf numFmtId="0" fontId="7" fillId="0" borderId="5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 vertical="top" wrapText="1"/>
    </xf>
    <xf numFmtId="0" fontId="2" fillId="0" borderId="11" xfId="0" applyNumberFormat="1" applyFont="1" applyBorder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wrapText="1"/>
    </xf>
    <xf numFmtId="0" fontId="2" fillId="0" borderId="11" xfId="0" applyNumberFormat="1" applyFont="1" applyBorder="1" applyAlignment="1" applyProtection="1">
      <alignment wrapText="1"/>
    </xf>
    <xf numFmtId="0" fontId="5" fillId="3" borderId="1" xfId="0" applyNumberFormat="1" applyFont="1" applyFill="1" applyBorder="1" applyAlignment="1" applyProtection="1">
      <alignment horizontal="right" wrapText="1"/>
    </xf>
    <xf numFmtId="0" fontId="5" fillId="3" borderId="8" xfId="0" applyNumberFormat="1" applyFont="1" applyFill="1" applyBorder="1" applyAlignment="1" applyProtection="1">
      <alignment horizontal="right" wrapText="1"/>
    </xf>
    <xf numFmtId="0" fontId="5" fillId="3" borderId="10" xfId="0" applyNumberFormat="1" applyFont="1" applyFill="1" applyBorder="1" applyAlignment="1" applyProtection="1">
      <alignment horizontal="right" wrapText="1"/>
    </xf>
    <xf numFmtId="0" fontId="5" fillId="3" borderId="12" xfId="0" applyNumberFormat="1" applyFont="1" applyFill="1" applyBorder="1" applyAlignment="1" applyProtection="1">
      <alignment horizontal="right" wrapText="1"/>
    </xf>
    <xf numFmtId="0" fontId="5" fillId="3" borderId="6" xfId="0" applyNumberFormat="1" applyFont="1" applyFill="1" applyBorder="1" applyAlignment="1" applyProtection="1">
      <alignment horizontal="right" wrapText="1"/>
    </xf>
    <xf numFmtId="0" fontId="5" fillId="3" borderId="8" xfId="0" applyNumberFormat="1" applyFont="1" applyFill="1" applyBorder="1" applyAlignment="1" applyProtection="1">
      <alignment horizontal="left" wrapText="1"/>
    </xf>
    <xf numFmtId="0" fontId="5" fillId="3" borderId="9" xfId="0" applyNumberFormat="1" applyFont="1" applyFill="1" applyBorder="1" applyAlignment="1" applyProtection="1">
      <alignment horizontal="left"/>
    </xf>
    <xf numFmtId="0" fontId="5" fillId="3" borderId="10" xfId="0" applyNumberFormat="1" applyFont="1" applyFill="1" applyBorder="1" applyAlignment="1" applyProtection="1">
      <alignment horizontal="left"/>
    </xf>
    <xf numFmtId="0" fontId="5" fillId="3" borderId="12" xfId="0" applyNumberFormat="1" applyFont="1" applyFill="1" applyBorder="1" applyAlignment="1" applyProtection="1">
      <alignment horizontal="left"/>
    </xf>
    <xf numFmtId="0" fontId="5" fillId="3" borderId="7" xfId="0" applyNumberFormat="1" applyFont="1" applyFill="1" applyBorder="1" applyAlignment="1" applyProtection="1">
      <alignment horizontal="left"/>
    </xf>
    <xf numFmtId="0" fontId="5" fillId="3" borderId="6" xfId="0" applyNumberFormat="1" applyFont="1" applyFill="1" applyBorder="1" applyAlignment="1" applyProtection="1">
      <alignment horizontal="left"/>
    </xf>
    <xf numFmtId="0" fontId="5" fillId="2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14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NumberFormat="1" applyFont="1" applyFill="1" applyBorder="1" applyAlignment="1" applyProtection="1">
      <alignment horizontal="left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NumberFormat="1" applyFont="1" applyFill="1" applyBorder="1" applyAlignment="1" applyProtection="1">
      <alignment horizontal="center" wrapText="1"/>
    </xf>
    <xf numFmtId="0" fontId="5" fillId="4" borderId="10" xfId="0" applyNumberFormat="1" applyFont="1" applyFill="1" applyBorder="1" applyAlignment="1" applyProtection="1">
      <alignment horizontal="center" wrapText="1"/>
    </xf>
    <xf numFmtId="0" fontId="5" fillId="4" borderId="12" xfId="0" applyNumberFormat="1" applyFont="1" applyFill="1" applyBorder="1" applyAlignment="1" applyProtection="1">
      <alignment horizontal="center" wrapText="1"/>
    </xf>
    <xf numFmtId="0" fontId="5" fillId="4" borderId="6" xfId="0" applyNumberFormat="1" applyFont="1" applyFill="1" applyBorder="1" applyAlignment="1" applyProtection="1">
      <alignment horizontal="center" wrapText="1"/>
    </xf>
    <xf numFmtId="165" fontId="5" fillId="2" borderId="1" xfId="0" applyNumberFormat="1" applyFont="1" applyFill="1" applyBorder="1" applyAlignment="1" applyProtection="1">
      <alignment horizontal="right" vertical="center"/>
      <protection locked="0"/>
    </xf>
    <xf numFmtId="0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</xf>
    <xf numFmtId="2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61"/>
  <sheetViews>
    <sheetView tabSelected="1" zoomScaleNormal="100" workbookViewId="0">
      <selection activeCell="H31" sqref="H31"/>
    </sheetView>
  </sheetViews>
  <sheetFormatPr defaultColWidth="0" defaultRowHeight="15.6" zeroHeight="1"/>
  <cols>
    <col min="1" max="1" width="2.3984375" style="3" customWidth="1"/>
    <col min="2" max="2" width="14.5" style="3" customWidth="1"/>
    <col min="3" max="4" width="9.59765625" style="3" customWidth="1"/>
    <col min="5" max="5" width="14.59765625" style="3" customWidth="1"/>
    <col min="6" max="6" width="10.5" style="3" customWidth="1"/>
    <col min="7" max="7" width="10.09765625" style="3" customWidth="1"/>
    <col min="8" max="11" width="10.8984375" style="3" customWidth="1"/>
    <col min="12" max="12" width="5.09765625" style="3" customWidth="1"/>
    <col min="13" max="15" width="12.8984375" style="3" hidden="1"/>
    <col min="16" max="16383" width="10.8984375" style="3" hidden="1"/>
    <col min="16384" max="16384" width="2" style="3" hidden="1" customWidth="1"/>
  </cols>
  <sheetData>
    <row r="1" spans="2:11" ht="33.6">
      <c r="B1" s="75" t="s">
        <v>10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8.899999999999999" customHeight="1">
      <c r="B2" s="85" t="s">
        <v>9</v>
      </c>
      <c r="C2" s="85"/>
      <c r="D2" s="85"/>
      <c r="E2" s="4"/>
      <c r="F2" s="4"/>
      <c r="G2" s="4"/>
      <c r="H2" s="4"/>
      <c r="I2" s="4"/>
      <c r="J2" s="4"/>
      <c r="K2" s="4"/>
    </row>
    <row r="3" spans="2:11" ht="25.8">
      <c r="B3" s="83" t="s">
        <v>5</v>
      </c>
      <c r="C3" s="83"/>
      <c r="D3" s="86" t="s">
        <v>63</v>
      </c>
      <c r="E3" s="82"/>
      <c r="F3" s="87"/>
      <c r="G3" s="5" t="s">
        <v>8</v>
      </c>
      <c r="H3" s="1" t="s">
        <v>55</v>
      </c>
      <c r="I3" s="88" t="s">
        <v>6</v>
      </c>
      <c r="J3" s="89"/>
      <c r="K3" s="2" t="s">
        <v>64</v>
      </c>
    </row>
    <row r="4" spans="2:11" ht="33.6">
      <c r="B4" s="84" t="s">
        <v>7</v>
      </c>
      <c r="C4" s="84"/>
      <c r="D4" s="81">
        <v>43781</v>
      </c>
      <c r="E4" s="82"/>
      <c r="F4" s="82"/>
      <c r="G4" s="6"/>
      <c r="H4" s="7"/>
      <c r="I4" s="7"/>
      <c r="J4" s="7"/>
      <c r="K4" s="4"/>
    </row>
    <row r="5" spans="2:11" ht="17.100000000000001" customHeight="1">
      <c r="B5" s="8"/>
      <c r="C5" s="8"/>
      <c r="D5" s="9"/>
      <c r="E5" s="9"/>
      <c r="F5" s="9"/>
      <c r="G5" s="7"/>
      <c r="H5" s="7"/>
      <c r="I5" s="7"/>
      <c r="J5" s="7"/>
      <c r="K5" s="4"/>
    </row>
    <row r="6" spans="2:11" ht="66.900000000000006" customHeight="1">
      <c r="B6" s="76" t="s">
        <v>11</v>
      </c>
      <c r="C6" s="77"/>
      <c r="D6" s="77"/>
      <c r="E6" s="77"/>
      <c r="F6" s="77"/>
      <c r="G6" s="77"/>
      <c r="H6" s="77"/>
      <c r="I6" s="77"/>
      <c r="J6" s="77"/>
      <c r="K6" s="78"/>
    </row>
    <row r="7" spans="2:11" ht="21" customHeight="1">
      <c r="B7" s="76" t="s">
        <v>0</v>
      </c>
      <c r="C7" s="77"/>
      <c r="D7" s="77"/>
      <c r="E7" s="77"/>
      <c r="F7" s="77"/>
      <c r="G7" s="77"/>
      <c r="H7" s="77"/>
      <c r="I7" s="77"/>
      <c r="J7" s="77"/>
      <c r="K7" s="78"/>
    </row>
    <row r="8" spans="2:11" ht="18">
      <c r="B8" s="10" t="s">
        <v>1</v>
      </c>
      <c r="C8" s="90" t="s">
        <v>12</v>
      </c>
      <c r="D8" s="90"/>
      <c r="E8" s="90"/>
      <c r="F8" s="90"/>
      <c r="G8" s="90"/>
      <c r="H8" s="90"/>
      <c r="I8" s="90"/>
      <c r="J8" s="90"/>
      <c r="K8" s="91"/>
    </row>
    <row r="9" spans="2:11" s="11" customFormat="1" ht="18">
      <c r="B9" s="10" t="s">
        <v>2</v>
      </c>
      <c r="C9" s="92" t="s">
        <v>13</v>
      </c>
      <c r="D9" s="92"/>
      <c r="E9" s="92"/>
      <c r="F9" s="92"/>
      <c r="G9" s="92"/>
      <c r="H9" s="92"/>
      <c r="I9" s="92"/>
      <c r="J9" s="92"/>
      <c r="K9" s="93"/>
    </row>
    <row r="10" spans="2:11" s="11" customFormat="1" ht="18">
      <c r="B10" s="12" t="s">
        <v>3</v>
      </c>
      <c r="C10" s="79" t="s">
        <v>14</v>
      </c>
      <c r="D10" s="79"/>
      <c r="E10" s="79"/>
      <c r="F10" s="79"/>
      <c r="G10" s="79"/>
      <c r="H10" s="79"/>
      <c r="I10" s="79"/>
      <c r="J10" s="79"/>
      <c r="K10" s="80"/>
    </row>
    <row r="11" spans="2:11" s="11" customFormat="1" ht="6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2:11" s="15" customFormat="1" ht="69" customHeight="1">
      <c r="B12" s="74" t="s">
        <v>44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 s="15" customFormat="1" ht="16.2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s="15" customFormat="1">
      <c r="B14" s="16"/>
      <c r="C14" s="16"/>
      <c r="D14" s="16"/>
      <c r="E14" s="61" t="s">
        <v>33</v>
      </c>
      <c r="F14" s="62"/>
      <c r="G14" s="63" t="s">
        <v>32</v>
      </c>
      <c r="H14" s="62"/>
      <c r="J14" s="16"/>
      <c r="K14" s="16"/>
    </row>
    <row r="15" spans="2:11">
      <c r="E15" s="17"/>
      <c r="F15" s="18" t="s">
        <v>30</v>
      </c>
      <c r="G15" s="19"/>
      <c r="H15" s="18" t="s">
        <v>30</v>
      </c>
    </row>
    <row r="16" spans="2:11" s="15" customFormat="1" ht="18.600000000000001">
      <c r="B16" s="51" t="s">
        <v>37</v>
      </c>
      <c r="C16" s="52"/>
      <c r="D16" s="53"/>
      <c r="E16" s="45">
        <v>0.12</v>
      </c>
      <c r="F16" s="46" t="s">
        <v>56</v>
      </c>
      <c r="G16" s="47">
        <v>0.11</v>
      </c>
      <c r="H16" s="46" t="s">
        <v>56</v>
      </c>
      <c r="K16" s="20"/>
    </row>
    <row r="17" spans="1:13" s="15" customFormat="1" ht="18.600000000000001">
      <c r="B17" s="51" t="s">
        <v>40</v>
      </c>
      <c r="C17" s="52"/>
      <c r="D17" s="53"/>
      <c r="E17" s="50" t="s">
        <v>57</v>
      </c>
      <c r="F17" s="46" t="s">
        <v>56</v>
      </c>
      <c r="G17" s="50">
        <v>0.95</v>
      </c>
      <c r="H17" s="46" t="s">
        <v>56</v>
      </c>
      <c r="K17" s="20"/>
    </row>
    <row r="18" spans="1:13" s="15" customFormat="1" ht="16.2" thickBot="1">
      <c r="B18" s="51" t="s">
        <v>50</v>
      </c>
      <c r="C18" s="52"/>
      <c r="D18" s="53"/>
      <c r="E18" s="48">
        <f>1/E16</f>
        <v>8.3333333333333339</v>
      </c>
      <c r="F18" s="49" t="s">
        <v>58</v>
      </c>
      <c r="G18" s="48">
        <f>1/G16-1/G17</f>
        <v>8.0382775119617236</v>
      </c>
      <c r="H18" s="49" t="s">
        <v>58</v>
      </c>
      <c r="K18" s="20"/>
    </row>
    <row r="19" spans="1:13" s="15" customFormat="1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3" s="15" customFormat="1" ht="48.9" customHeight="1">
      <c r="A20" s="21"/>
      <c r="B20" s="60" t="s">
        <v>20</v>
      </c>
      <c r="C20" s="60"/>
      <c r="D20" s="60"/>
      <c r="E20" s="60"/>
      <c r="F20" s="60"/>
      <c r="G20" s="60"/>
      <c r="H20" s="60"/>
      <c r="I20" s="60"/>
      <c r="J20" s="60"/>
      <c r="K20" s="60"/>
      <c r="L20" s="21"/>
    </row>
    <row r="21" spans="1:13">
      <c r="A21" s="22"/>
      <c r="B21" s="23"/>
      <c r="C21" s="24"/>
      <c r="D21" s="24"/>
      <c r="E21" s="24"/>
      <c r="F21" s="24"/>
      <c r="G21" s="24"/>
      <c r="H21" s="24"/>
      <c r="I21" s="25"/>
      <c r="J21" s="25"/>
      <c r="K21" s="24"/>
      <c r="L21" s="22"/>
    </row>
    <row r="22" spans="1:13">
      <c r="A22" s="22"/>
      <c r="B22" s="68" t="s">
        <v>18</v>
      </c>
      <c r="C22" s="69"/>
      <c r="D22" s="70"/>
      <c r="E22" s="44">
        <v>0.4</v>
      </c>
      <c r="F22" s="23"/>
      <c r="G22" s="23"/>
      <c r="H22" s="23"/>
      <c r="I22" s="23"/>
      <c r="J22" s="23"/>
      <c r="K22" s="23"/>
      <c r="L22" s="22"/>
      <c r="M22" s="26"/>
    </row>
    <row r="23" spans="1:13">
      <c r="A23" s="22"/>
      <c r="B23" s="58" t="s">
        <v>19</v>
      </c>
      <c r="C23" s="58"/>
      <c r="D23" s="58"/>
      <c r="E23" s="57" t="s">
        <v>33</v>
      </c>
      <c r="F23" s="57"/>
      <c r="G23" s="57" t="s">
        <v>32</v>
      </c>
      <c r="H23" s="57"/>
      <c r="I23" s="23"/>
      <c r="J23" s="23"/>
      <c r="K23" s="23"/>
      <c r="L23" s="22"/>
      <c r="M23" s="26"/>
    </row>
    <row r="24" spans="1:13">
      <c r="A24" s="22"/>
      <c r="B24" s="58"/>
      <c r="C24" s="58"/>
      <c r="D24" s="58"/>
      <c r="E24" s="54">
        <v>1840</v>
      </c>
      <c r="F24" s="55"/>
      <c r="G24" s="54">
        <v>1650</v>
      </c>
      <c r="H24" s="55"/>
      <c r="I24" s="23"/>
      <c r="J24" s="23"/>
      <c r="K24" s="23"/>
      <c r="L24" s="22"/>
      <c r="M24" s="26"/>
    </row>
    <row r="25" spans="1:1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3" ht="17.100000000000001" customHeight="1">
      <c r="B26" s="59" t="s">
        <v>51</v>
      </c>
      <c r="C26" s="59"/>
      <c r="E26" s="59" t="s">
        <v>52</v>
      </c>
      <c r="F26" s="59"/>
    </row>
    <row r="27" spans="1:13">
      <c r="B27" s="27" t="s">
        <v>15</v>
      </c>
      <c r="C27" s="43">
        <f>E22/E24</f>
        <v>2.173913043478261E-4</v>
      </c>
      <c r="E27" s="27" t="s">
        <v>15</v>
      </c>
      <c r="F27" s="43">
        <f>E22/G24</f>
        <v>2.4242424242424245E-4</v>
      </c>
      <c r="I27" s="28"/>
      <c r="J27" s="28"/>
      <c r="K27" s="28"/>
    </row>
    <row r="28" spans="1:13">
      <c r="B28" s="27" t="s">
        <v>16</v>
      </c>
      <c r="C28" s="43">
        <f>C27*360/(2*PI())</f>
        <v>1.2455604241974418E-2</v>
      </c>
      <c r="E28" s="27" t="s">
        <v>16</v>
      </c>
      <c r="F28" s="43">
        <f>DEGREES(F27)</f>
        <v>1.3889885942565412E-2</v>
      </c>
      <c r="I28" s="28"/>
      <c r="J28" s="28"/>
      <c r="K28" s="28"/>
    </row>
    <row r="29" spans="1:13">
      <c r="B29" s="27" t="s">
        <v>17</v>
      </c>
      <c r="C29" s="43">
        <f>C28*60</f>
        <v>0.74733625451846508</v>
      </c>
      <c r="E29" s="27" t="s">
        <v>17</v>
      </c>
      <c r="F29" s="43">
        <f>F28*60</f>
        <v>0.83339315655392476</v>
      </c>
      <c r="I29" s="28"/>
      <c r="J29" s="28"/>
      <c r="K29" s="28"/>
    </row>
    <row r="30" spans="1:13">
      <c r="B30" s="28"/>
      <c r="C30" s="28"/>
      <c r="E30" s="28"/>
      <c r="F30" s="28"/>
    </row>
    <row r="31" spans="1:13" ht="15.9" customHeight="1">
      <c r="B31" s="59" t="s">
        <v>34</v>
      </c>
      <c r="C31" s="59"/>
      <c r="E31" s="109" t="s">
        <v>35</v>
      </c>
      <c r="F31" s="110"/>
    </row>
    <row r="32" spans="1:13">
      <c r="B32" s="59"/>
      <c r="C32" s="59"/>
      <c r="E32" s="111"/>
      <c r="F32" s="112"/>
    </row>
    <row r="33" spans="2:11">
      <c r="B33" s="29" t="s">
        <v>22</v>
      </c>
      <c r="C33" s="41">
        <f>1/C29</f>
        <v>1.3380857598623193</v>
      </c>
      <c r="E33" s="29" t="s">
        <v>22</v>
      </c>
      <c r="F33" s="41">
        <f>1/F29</f>
        <v>1.1999138607461015</v>
      </c>
    </row>
    <row r="34" spans="2:11">
      <c r="B34" s="30" t="s">
        <v>23</v>
      </c>
      <c r="C34" s="42">
        <f>C33*100</f>
        <v>133.80857598623192</v>
      </c>
      <c r="E34" s="30" t="s">
        <v>23</v>
      </c>
      <c r="F34" s="42">
        <f>F33*100</f>
        <v>119.99138607461015</v>
      </c>
    </row>
    <row r="35" spans="2:11"/>
    <row r="36" spans="2:11"/>
    <row r="37" spans="2:11" ht="21">
      <c r="B37" s="31" t="s">
        <v>36</v>
      </c>
    </row>
    <row r="38" spans="2:11" ht="21">
      <c r="B38" s="31"/>
    </row>
    <row r="39" spans="2:11" ht="21.9" customHeight="1">
      <c r="B39" s="99" t="s">
        <v>43</v>
      </c>
      <c r="C39" s="100"/>
      <c r="D39" s="101"/>
      <c r="E39" s="105">
        <v>2160</v>
      </c>
    </row>
    <row r="40" spans="2:11" ht="21.9" customHeight="1">
      <c r="B40" s="102"/>
      <c r="C40" s="103"/>
      <c r="D40" s="104"/>
      <c r="E40" s="106"/>
    </row>
    <row r="41" spans="2:11" ht="15.9" customHeight="1">
      <c r="B41" s="107" t="s">
        <v>38</v>
      </c>
      <c r="C41" s="107"/>
      <c r="D41" s="107"/>
      <c r="E41" s="113">
        <f>17*0.4/E39</f>
        <v>3.1481481481481486E-3</v>
      </c>
    </row>
    <row r="42" spans="2:11">
      <c r="B42" s="107"/>
      <c r="C42" s="107"/>
      <c r="D42" s="107"/>
      <c r="E42" s="113"/>
    </row>
    <row r="43" spans="2:11" ht="18">
      <c r="B43" s="27" t="s">
        <v>27</v>
      </c>
      <c r="C43" s="27"/>
      <c r="D43" s="27"/>
      <c r="E43" s="39">
        <f>E41*E41</f>
        <v>9.9108367626886168E-6</v>
      </c>
    </row>
    <row r="44" spans="2:11" ht="18">
      <c r="B44" s="27" t="s">
        <v>39</v>
      </c>
      <c r="C44" s="27"/>
      <c r="D44" s="27"/>
      <c r="E44" s="40">
        <f>1/E43</f>
        <v>100899.65397923873</v>
      </c>
    </row>
    <row r="45" spans="2:11"/>
    <row r="46" spans="2:11"/>
    <row r="47" spans="2:11" ht="47.1" customHeight="1">
      <c r="B47" s="60" t="s">
        <v>21</v>
      </c>
      <c r="C47" s="60"/>
      <c r="D47" s="60"/>
      <c r="E47" s="60"/>
      <c r="F47" s="60"/>
      <c r="G47" s="60"/>
      <c r="H47" s="60"/>
      <c r="I47" s="60"/>
      <c r="J47" s="60"/>
      <c r="K47" s="60"/>
    </row>
    <row r="48" spans="2:11"/>
    <row r="49" spans="2:11" ht="15.9" customHeight="1">
      <c r="B49" s="32" t="s">
        <v>53</v>
      </c>
      <c r="C49" s="54" t="s">
        <v>59</v>
      </c>
      <c r="D49" s="55"/>
      <c r="F49" s="56" t="s">
        <v>26</v>
      </c>
      <c r="G49" s="56"/>
      <c r="H49" s="56"/>
      <c r="I49" s="56"/>
      <c r="J49" s="56"/>
    </row>
    <row r="50" spans="2:11">
      <c r="F50" s="56"/>
      <c r="G50" s="56"/>
      <c r="H50" s="56"/>
      <c r="I50" s="56"/>
      <c r="J50" s="56"/>
    </row>
    <row r="51" spans="2:11">
      <c r="B51" s="94" t="s">
        <v>25</v>
      </c>
      <c r="C51" s="94"/>
      <c r="D51" s="71">
        <v>200</v>
      </c>
      <c r="F51" s="11"/>
      <c r="G51" s="11"/>
      <c r="H51" s="11"/>
      <c r="I51" s="11"/>
    </row>
    <row r="52" spans="2:11" ht="18.600000000000001">
      <c r="B52" s="94"/>
      <c r="C52" s="94"/>
      <c r="D52" s="71"/>
      <c r="G52" s="32" t="s">
        <v>28</v>
      </c>
      <c r="H52" s="38">
        <f>60*17/D51</f>
        <v>5.0999999999999996</v>
      </c>
    </row>
    <row r="53" spans="2:11" ht="18.600000000000001">
      <c r="G53" s="32" t="s">
        <v>29</v>
      </c>
      <c r="H53" s="38">
        <f>60*17/D54</f>
        <v>5.666666666666667</v>
      </c>
    </row>
    <row r="54" spans="2:11" ht="20.100000000000001" customHeight="1">
      <c r="B54" s="95" t="s">
        <v>24</v>
      </c>
      <c r="C54" s="96"/>
      <c r="D54" s="71">
        <v>180</v>
      </c>
    </row>
    <row r="55" spans="2:11" ht="20.100000000000001" customHeight="1">
      <c r="B55" s="97"/>
      <c r="C55" s="98"/>
      <c r="D55" s="71"/>
      <c r="F55" s="72" t="s">
        <v>45</v>
      </c>
      <c r="G55" s="73"/>
      <c r="H55" s="73"/>
      <c r="I55" s="66">
        <f>H53-H52</f>
        <v>0.56666666666666732</v>
      </c>
    </row>
    <row r="56" spans="2:11">
      <c r="F56" s="73"/>
      <c r="G56" s="73"/>
      <c r="H56" s="73"/>
      <c r="I56" s="67"/>
    </row>
    <row r="57" spans="2:11" ht="15.9" customHeight="1">
      <c r="F57" s="72" t="s">
        <v>41</v>
      </c>
      <c r="G57" s="72"/>
      <c r="H57" s="72"/>
      <c r="I57" s="108">
        <f>(H52+H53)/2</f>
        <v>5.3833333333333329</v>
      </c>
    </row>
    <row r="58" spans="2:11">
      <c r="F58" s="72"/>
      <c r="G58" s="72"/>
      <c r="H58" s="72"/>
      <c r="I58" s="108"/>
    </row>
    <row r="59" spans="2:11">
      <c r="F59" s="72"/>
      <c r="G59" s="72"/>
      <c r="H59" s="72"/>
      <c r="I59" s="108"/>
    </row>
    <row r="60" spans="2:11"/>
    <row r="61" spans="2:11">
      <c r="G61" s="33"/>
      <c r="H61" s="33"/>
      <c r="I61" s="33"/>
      <c r="J61" s="33"/>
      <c r="K61" s="33"/>
    </row>
    <row r="62" spans="2:11" ht="23.4">
      <c r="B62" s="34" t="s">
        <v>4</v>
      </c>
      <c r="J62" s="33"/>
    </row>
    <row r="63" spans="2:11" ht="18.899999999999999" customHeight="1">
      <c r="G63" s="35" t="s">
        <v>46</v>
      </c>
      <c r="H63" s="35" t="s">
        <v>47</v>
      </c>
      <c r="I63" s="35" t="s">
        <v>30</v>
      </c>
    </row>
    <row r="64" spans="2:11" s="36" customFormat="1" ht="20.100000000000001" customHeight="1">
      <c r="B64" s="65" t="s">
        <v>48</v>
      </c>
      <c r="C64" s="65"/>
      <c r="D64" s="65"/>
      <c r="E64" s="65"/>
      <c r="F64" s="65"/>
      <c r="G64" s="120">
        <f>E18</f>
        <v>8.3333333333333339</v>
      </c>
      <c r="H64" s="120">
        <f>G18</f>
        <v>8.0382775119617236</v>
      </c>
      <c r="I64" s="64" t="s">
        <v>58</v>
      </c>
    </row>
    <row r="65" spans="2:9" s="36" customFormat="1" ht="18">
      <c r="B65" s="65"/>
      <c r="C65" s="65"/>
      <c r="D65" s="65"/>
      <c r="E65" s="65"/>
      <c r="F65" s="65"/>
      <c r="G65" s="120"/>
      <c r="H65" s="120"/>
      <c r="I65" s="64"/>
    </row>
    <row r="66" spans="2:9" s="36" customFormat="1" ht="20.100000000000001" customHeight="1">
      <c r="B66" s="65" t="s">
        <v>49</v>
      </c>
      <c r="C66" s="65"/>
      <c r="D66" s="65"/>
      <c r="E66" s="65"/>
      <c r="F66" s="65"/>
      <c r="G66" s="121">
        <f>C34</f>
        <v>133.80857598623192</v>
      </c>
      <c r="H66" s="121">
        <f>F34</f>
        <v>119.99138607461015</v>
      </c>
      <c r="I66" s="64" t="s">
        <v>60</v>
      </c>
    </row>
    <row r="67" spans="2:9" s="36" customFormat="1" ht="18">
      <c r="B67" s="65"/>
      <c r="C67" s="65"/>
      <c r="D67" s="65"/>
      <c r="E67" s="65"/>
      <c r="F67" s="65"/>
      <c r="G67" s="121"/>
      <c r="H67" s="121"/>
      <c r="I67" s="64"/>
    </row>
    <row r="68" spans="2:9" ht="18.899999999999999" customHeight="1">
      <c r="B68" s="65" t="s">
        <v>31</v>
      </c>
      <c r="C68" s="65"/>
      <c r="D68" s="65"/>
      <c r="E68" s="65"/>
      <c r="F68" s="65"/>
      <c r="G68" s="115">
        <f>E44</f>
        <v>100899.65397923873</v>
      </c>
      <c r="H68" s="116"/>
      <c r="I68" s="64" t="s">
        <v>61</v>
      </c>
    </row>
    <row r="69" spans="2:9" ht="15.9" customHeight="1">
      <c r="B69" s="65"/>
      <c r="C69" s="65"/>
      <c r="D69" s="65"/>
      <c r="E69" s="65"/>
      <c r="F69" s="65"/>
      <c r="G69" s="117"/>
      <c r="H69" s="118"/>
      <c r="I69" s="64"/>
    </row>
    <row r="70" spans="2:9" ht="15.9" customHeight="1">
      <c r="B70" s="65" t="s">
        <v>42</v>
      </c>
      <c r="C70" s="65"/>
      <c r="D70" s="65"/>
      <c r="E70" s="65"/>
      <c r="F70" s="119"/>
      <c r="G70" s="122">
        <f>I55</f>
        <v>0.56666666666666732</v>
      </c>
      <c r="H70" s="122"/>
      <c r="I70" s="114" t="s">
        <v>62</v>
      </c>
    </row>
    <row r="71" spans="2:9" ht="15.9" customHeight="1">
      <c r="B71" s="65"/>
      <c r="C71" s="65"/>
      <c r="D71" s="65"/>
      <c r="E71" s="65"/>
      <c r="F71" s="119"/>
      <c r="G71" s="122"/>
      <c r="H71" s="122"/>
      <c r="I71" s="114"/>
    </row>
    <row r="72" spans="2:9" ht="15.9" customHeight="1">
      <c r="B72" s="65" t="s">
        <v>54</v>
      </c>
      <c r="C72" s="65"/>
      <c r="D72" s="65"/>
      <c r="E72" s="65"/>
      <c r="F72" s="65"/>
      <c r="G72" s="120">
        <f>I57</f>
        <v>5.3833333333333329</v>
      </c>
      <c r="H72" s="120"/>
      <c r="I72" s="64" t="s">
        <v>62</v>
      </c>
    </row>
    <row r="73" spans="2:9" ht="15.9" customHeight="1">
      <c r="B73" s="65"/>
      <c r="C73" s="65"/>
      <c r="D73" s="65"/>
      <c r="E73" s="65"/>
      <c r="F73" s="65"/>
      <c r="G73" s="120"/>
      <c r="H73" s="120"/>
      <c r="I73" s="64"/>
    </row>
    <row r="74" spans="2:9">
      <c r="C74" s="37"/>
      <c r="D74" s="37"/>
      <c r="E74" s="37"/>
      <c r="F74" s="37"/>
      <c r="G74" s="37"/>
    </row>
    <row r="75" spans="2:9" hidden="1"/>
    <row r="76" spans="2:9" hidden="1"/>
    <row r="77" spans="2:9" hidden="1"/>
    <row r="78" spans="2:9" hidden="1"/>
    <row r="79" spans="2:9" hidden="1"/>
    <row r="80" spans="2:9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</sheetData>
  <sheetProtection algorithmName="SHA-512" hashValue="ssvt1FUZ0YDCFppL1bcVUMOOKatDrE60O6qGmNY9GCVRd1oAD2iqZGf+2w8juJ56oybTZtczbcxAahsEWouvsQ==" saltValue="Mpyghoxbj9L0Ufeo4BUfyQ==" spinCount="100000" sheet="1" formatCells="0"/>
  <mergeCells count="61">
    <mergeCell ref="B72:F73"/>
    <mergeCell ref="I68:I69"/>
    <mergeCell ref="I70:I71"/>
    <mergeCell ref="G68:H69"/>
    <mergeCell ref="G70:H71"/>
    <mergeCell ref="G72:H73"/>
    <mergeCell ref="I72:I73"/>
    <mergeCell ref="B70:F71"/>
    <mergeCell ref="B68:F69"/>
    <mergeCell ref="I57:I59"/>
    <mergeCell ref="G23:H23"/>
    <mergeCell ref="G24:H24"/>
    <mergeCell ref="E26:F26"/>
    <mergeCell ref="E31:F32"/>
    <mergeCell ref="E41:E42"/>
    <mergeCell ref="B51:C52"/>
    <mergeCell ref="B54:C55"/>
    <mergeCell ref="G64:G65"/>
    <mergeCell ref="B39:D40"/>
    <mergeCell ref="E39:E40"/>
    <mergeCell ref="F57:H59"/>
    <mergeCell ref="B41:D42"/>
    <mergeCell ref="B12:K12"/>
    <mergeCell ref="B1:K1"/>
    <mergeCell ref="B7:K7"/>
    <mergeCell ref="C10:K10"/>
    <mergeCell ref="D4:F4"/>
    <mergeCell ref="B6:K6"/>
    <mergeCell ref="B3:C3"/>
    <mergeCell ref="B4:C4"/>
    <mergeCell ref="B2:D2"/>
    <mergeCell ref="D3:F3"/>
    <mergeCell ref="I3:J3"/>
    <mergeCell ref="C8:K8"/>
    <mergeCell ref="C9:K9"/>
    <mergeCell ref="E14:F14"/>
    <mergeCell ref="G14:H14"/>
    <mergeCell ref="H64:H65"/>
    <mergeCell ref="I64:I65"/>
    <mergeCell ref="G66:G67"/>
    <mergeCell ref="H66:H67"/>
    <mergeCell ref="I66:I67"/>
    <mergeCell ref="B66:F67"/>
    <mergeCell ref="I55:I56"/>
    <mergeCell ref="B20:K20"/>
    <mergeCell ref="B22:D22"/>
    <mergeCell ref="D51:D52"/>
    <mergeCell ref="D54:D55"/>
    <mergeCell ref="F55:H56"/>
    <mergeCell ref="B64:F65"/>
    <mergeCell ref="B31:C32"/>
    <mergeCell ref="B16:D16"/>
    <mergeCell ref="B17:D17"/>
    <mergeCell ref="B18:D18"/>
    <mergeCell ref="C49:D49"/>
    <mergeCell ref="F49:J50"/>
    <mergeCell ref="E23:F23"/>
    <mergeCell ref="E24:F24"/>
    <mergeCell ref="B23:D24"/>
    <mergeCell ref="B26:C26"/>
    <mergeCell ref="B47:K47"/>
  </mergeCells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Mártonfalvi</dc:creator>
  <cp:lastModifiedBy>Somkuti Judit</cp:lastModifiedBy>
  <cp:lastPrinted>2019-04-03T10:42:01Z</cp:lastPrinted>
  <dcterms:created xsi:type="dcterms:W3CDTF">2019-04-02T13:57:57Z</dcterms:created>
  <dcterms:modified xsi:type="dcterms:W3CDTF">2019-12-06T13:32:47Z</dcterms:modified>
</cp:coreProperties>
</file>