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60" yWindow="165" windowWidth="19320" windowHeight="15240" tabRatio="771"/>
  </bookViews>
  <sheets>
    <sheet name="T" sheetId="2" r:id="rId1"/>
    <sheet name="14.1f" sheetId="9" r:id="rId2"/>
    <sheet name="14.1m" sheetId="1" r:id="rId3"/>
    <sheet name="14.2f" sheetId="10" r:id="rId4"/>
    <sheet name="14.2m" sheetId="5" r:id="rId5"/>
    <sheet name="14.3f" sheetId="11" r:id="rId6"/>
    <sheet name="14.3m" sheetId="4" r:id="rId7"/>
    <sheet name="14.4f" sheetId="12" r:id="rId8"/>
    <sheet name="14.4m" sheetId="7" r:id="rId9"/>
    <sheet name="14.5f" sheetId="13" r:id="rId10"/>
    <sheet name="14.5m" sheetId="8" r:id="rId11"/>
  </sheets>
  <definedNames>
    <definedName name="nyelv">T!$M$2:$O$2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2" l="1"/>
  <c r="C17" i="2"/>
  <c r="C16" i="2"/>
  <c r="C15" i="2"/>
  <c r="C3" i="2"/>
  <c r="B37" i="13"/>
  <c r="B36" i="13"/>
  <c r="B35" i="13"/>
  <c r="B34" i="13"/>
  <c r="B33" i="13"/>
  <c r="B32" i="13"/>
  <c r="B31" i="13"/>
  <c r="B30" i="13"/>
  <c r="B29" i="13"/>
  <c r="B28" i="13"/>
  <c r="B27" i="13"/>
  <c r="B25" i="13"/>
  <c r="B23" i="13"/>
  <c r="B22" i="13"/>
  <c r="B21" i="13"/>
  <c r="B20" i="13"/>
  <c r="B19" i="13"/>
  <c r="B18" i="13"/>
  <c r="B17" i="13"/>
  <c r="B15" i="13"/>
  <c r="D13" i="13"/>
  <c r="E12" i="13"/>
  <c r="E11" i="13"/>
  <c r="D11" i="13"/>
  <c r="G10" i="13"/>
  <c r="F10" i="13"/>
  <c r="H9" i="13"/>
  <c r="F9" i="13"/>
  <c r="B7" i="13"/>
  <c r="B5" i="13"/>
  <c r="B4" i="13"/>
  <c r="B2" i="13"/>
  <c r="B23" i="12"/>
  <c r="B22" i="12"/>
  <c r="B21" i="12"/>
  <c r="B20" i="12"/>
  <c r="B19" i="12"/>
  <c r="B18" i="12"/>
  <c r="B17" i="12"/>
  <c r="B15" i="12"/>
  <c r="D13" i="12"/>
  <c r="E12" i="12"/>
  <c r="E11" i="12"/>
  <c r="D11" i="12"/>
  <c r="G10" i="12"/>
  <c r="F10" i="12"/>
  <c r="H9" i="12"/>
  <c r="F9" i="12"/>
  <c r="B7" i="12"/>
  <c r="B5" i="12"/>
  <c r="B4" i="12"/>
  <c r="B2" i="12"/>
  <c r="B23" i="11"/>
  <c r="B22" i="11"/>
  <c r="B21" i="11"/>
  <c r="B20" i="11"/>
  <c r="B19" i="11"/>
  <c r="B18" i="11"/>
  <c r="B17" i="11"/>
  <c r="B15" i="11"/>
  <c r="D13" i="11"/>
  <c r="E12" i="11"/>
  <c r="E11" i="11"/>
  <c r="D11" i="11"/>
  <c r="G10" i="11"/>
  <c r="F10" i="11"/>
  <c r="H9" i="11"/>
  <c r="F9" i="11"/>
  <c r="B7" i="11"/>
  <c r="B5" i="11"/>
  <c r="B4" i="11"/>
  <c r="B2" i="11"/>
  <c r="B52" i="10"/>
  <c r="B51" i="10"/>
  <c r="B50" i="10"/>
  <c r="B49" i="10"/>
  <c r="B48" i="10"/>
  <c r="B47" i="10"/>
  <c r="B46" i="10"/>
  <c r="B45" i="10"/>
  <c r="B44" i="10"/>
  <c r="B43" i="10"/>
  <c r="B42" i="10"/>
  <c r="B40" i="10"/>
  <c r="B38" i="10"/>
  <c r="B36" i="10"/>
  <c r="B35" i="10"/>
  <c r="B34" i="10"/>
  <c r="B33" i="10"/>
  <c r="B32" i="10"/>
  <c r="B30" i="10"/>
  <c r="B29" i="10"/>
  <c r="B28" i="10"/>
  <c r="B27" i="10"/>
  <c r="B26" i="10"/>
  <c r="B24" i="10"/>
  <c r="B22" i="10"/>
  <c r="B21" i="10"/>
  <c r="B20" i="10"/>
  <c r="B19" i="10"/>
  <c r="B17" i="10"/>
  <c r="D15" i="10"/>
  <c r="E14" i="10"/>
  <c r="E13" i="10"/>
  <c r="D13" i="10"/>
  <c r="G12" i="10"/>
  <c r="F12" i="10"/>
  <c r="H11" i="10"/>
  <c r="F11" i="10"/>
  <c r="B9" i="10"/>
  <c r="B7" i="10"/>
  <c r="B6" i="10"/>
  <c r="B5" i="10"/>
  <c r="B4" i="10"/>
  <c r="B2" i="10"/>
  <c r="B38" i="9"/>
  <c r="B36" i="9"/>
  <c r="B35" i="9"/>
  <c r="B34" i="9"/>
  <c r="B33" i="9"/>
  <c r="B32" i="9"/>
  <c r="B30" i="9"/>
  <c r="B29" i="9"/>
  <c r="B28" i="9"/>
  <c r="B27" i="9"/>
  <c r="B26" i="9"/>
  <c r="B24" i="9"/>
  <c r="B22" i="9"/>
  <c r="B21" i="9"/>
  <c r="B20" i="9"/>
  <c r="B19" i="9"/>
  <c r="B17" i="9"/>
  <c r="D15" i="9"/>
  <c r="E14" i="9"/>
  <c r="E13" i="9"/>
  <c r="D13" i="9"/>
  <c r="G12" i="9"/>
  <c r="F12" i="9"/>
  <c r="H11" i="9"/>
  <c r="F11" i="9"/>
  <c r="B9" i="9"/>
  <c r="B7" i="9"/>
  <c r="B6" i="9"/>
  <c r="B5" i="9"/>
  <c r="B4" i="9"/>
  <c r="B2" i="9"/>
  <c r="B21" i="8"/>
  <c r="G12" i="8"/>
  <c r="F12" i="8"/>
  <c r="F13" i="8"/>
  <c r="F11" i="8"/>
  <c r="C37" i="8"/>
  <c r="H11" i="8"/>
  <c r="G11" i="8"/>
  <c r="G13" i="8"/>
  <c r="C36" i="8"/>
  <c r="C35" i="8"/>
  <c r="C34" i="8"/>
  <c r="C33" i="8"/>
  <c r="C32" i="8"/>
  <c r="C31" i="8"/>
  <c r="C30" i="8"/>
  <c r="C29" i="8"/>
  <c r="C28" i="8"/>
  <c r="D35" i="8"/>
  <c r="D37" i="8"/>
  <c r="D36" i="8"/>
  <c r="D34" i="8"/>
  <c r="D33" i="8"/>
  <c r="D32" i="8"/>
  <c r="D31" i="8"/>
  <c r="D30" i="8"/>
  <c r="D29" i="8"/>
  <c r="D28" i="8"/>
  <c r="B37" i="8"/>
  <c r="B36" i="8"/>
  <c r="B35" i="8"/>
  <c r="B34" i="8"/>
  <c r="B33" i="8"/>
  <c r="B32" i="8"/>
  <c r="B31" i="8"/>
  <c r="B30" i="8"/>
  <c r="B29" i="8"/>
  <c r="B28" i="8"/>
  <c r="B27" i="8"/>
  <c r="B25" i="8"/>
  <c r="C21" i="8"/>
  <c r="G59" i="8"/>
  <c r="F59" i="8"/>
  <c r="F60" i="8"/>
  <c r="F58" i="8"/>
  <c r="H58" i="8"/>
  <c r="G54" i="8"/>
  <c r="F54" i="8"/>
  <c r="F55" i="8"/>
  <c r="F53" i="8"/>
  <c r="H53" i="8"/>
  <c r="G49" i="8"/>
  <c r="F49" i="8"/>
  <c r="F50" i="8"/>
  <c r="F48" i="8"/>
  <c r="H48" i="8"/>
  <c r="G44" i="8"/>
  <c r="F44" i="8"/>
  <c r="F45" i="8"/>
  <c r="H43" i="8"/>
  <c r="G39" i="8"/>
  <c r="F39" i="8"/>
  <c r="H38" i="8"/>
  <c r="G34" i="8"/>
  <c r="H33" i="8"/>
  <c r="H28" i="8"/>
  <c r="H58" i="7"/>
  <c r="H53" i="7"/>
  <c r="H48" i="7"/>
  <c r="H43" i="7"/>
  <c r="H38" i="7"/>
  <c r="H33" i="7"/>
  <c r="H28" i="7"/>
  <c r="H11" i="7"/>
  <c r="H58" i="4"/>
  <c r="H53" i="4"/>
  <c r="H48" i="4"/>
  <c r="H43" i="4"/>
  <c r="H33" i="4"/>
  <c r="H28" i="4"/>
  <c r="H11" i="4"/>
  <c r="G53" i="8"/>
  <c r="G58" i="8"/>
  <c r="G60" i="8"/>
  <c r="E60" i="8"/>
  <c r="E59" i="8"/>
  <c r="E58" i="8"/>
  <c r="H57" i="8"/>
  <c r="G57" i="8"/>
  <c r="F57" i="8"/>
  <c r="E55" i="8"/>
  <c r="E54" i="8"/>
  <c r="E53" i="8"/>
  <c r="H52" i="8"/>
  <c r="G52" i="8"/>
  <c r="F52" i="8"/>
  <c r="E50" i="8"/>
  <c r="E49" i="8"/>
  <c r="E48" i="8"/>
  <c r="H47" i="8"/>
  <c r="G47" i="8"/>
  <c r="F47" i="8"/>
  <c r="E45" i="8"/>
  <c r="E44" i="8"/>
  <c r="E43" i="8"/>
  <c r="H42" i="8"/>
  <c r="G42" i="8"/>
  <c r="F42" i="8"/>
  <c r="E40" i="8"/>
  <c r="E39" i="8"/>
  <c r="E38" i="8"/>
  <c r="H37" i="8"/>
  <c r="G37" i="8"/>
  <c r="F37" i="8"/>
  <c r="E35" i="8"/>
  <c r="E34" i="8"/>
  <c r="E33" i="8"/>
  <c r="H32" i="8"/>
  <c r="G32" i="8"/>
  <c r="F32" i="8"/>
  <c r="E30" i="8"/>
  <c r="E29" i="8"/>
  <c r="E28" i="8"/>
  <c r="H27" i="8"/>
  <c r="G27" i="8"/>
  <c r="F27" i="8"/>
  <c r="E25" i="8"/>
  <c r="E24" i="8"/>
  <c r="E23" i="8"/>
  <c r="B23" i="8"/>
  <c r="H22" i="8"/>
  <c r="G22" i="8"/>
  <c r="F22" i="8"/>
  <c r="B22" i="8"/>
  <c r="E20" i="8"/>
  <c r="B20" i="8"/>
  <c r="E19" i="8"/>
  <c r="B19" i="8"/>
  <c r="E18" i="8"/>
  <c r="B18" i="8"/>
  <c r="H17" i="8"/>
  <c r="G17" i="8"/>
  <c r="F17" i="8"/>
  <c r="B17" i="8"/>
  <c r="E15" i="8"/>
  <c r="B15" i="8"/>
  <c r="D13" i="8"/>
  <c r="E12" i="8"/>
  <c r="E11" i="8"/>
  <c r="D11" i="8"/>
  <c r="G10" i="8"/>
  <c r="F10" i="8"/>
  <c r="H9" i="8"/>
  <c r="F9" i="8"/>
  <c r="B7" i="8"/>
  <c r="B5" i="8"/>
  <c r="B4" i="8"/>
  <c r="B2" i="8"/>
  <c r="C23" i="8"/>
  <c r="E60" i="7"/>
  <c r="G59" i="7"/>
  <c r="F59" i="7"/>
  <c r="E59" i="7"/>
  <c r="F58" i="7"/>
  <c r="E58" i="7"/>
  <c r="H57" i="7"/>
  <c r="G57" i="7"/>
  <c r="F57" i="7"/>
  <c r="E55" i="7"/>
  <c r="G54" i="7"/>
  <c r="F54" i="7"/>
  <c r="E54" i="7"/>
  <c r="F53" i="7"/>
  <c r="E53" i="7"/>
  <c r="H52" i="7"/>
  <c r="G52" i="7"/>
  <c r="F52" i="7"/>
  <c r="E50" i="7"/>
  <c r="G49" i="7"/>
  <c r="F49" i="7"/>
  <c r="E49" i="7"/>
  <c r="F48" i="7"/>
  <c r="G48" i="7"/>
  <c r="E48" i="7"/>
  <c r="H47" i="7"/>
  <c r="G47" i="7"/>
  <c r="F47" i="7"/>
  <c r="E45" i="7"/>
  <c r="G44" i="7"/>
  <c r="F44" i="7"/>
  <c r="E44" i="7"/>
  <c r="F43" i="7"/>
  <c r="E43" i="7"/>
  <c r="H42" i="7"/>
  <c r="G42" i="7"/>
  <c r="F42" i="7"/>
  <c r="E40" i="7"/>
  <c r="G39" i="7"/>
  <c r="F39" i="7"/>
  <c r="E39" i="7"/>
  <c r="E38" i="7"/>
  <c r="H37" i="7"/>
  <c r="G37" i="7"/>
  <c r="F37" i="7"/>
  <c r="E35" i="7"/>
  <c r="G34" i="7"/>
  <c r="E34" i="7"/>
  <c r="E33" i="7"/>
  <c r="H32" i="7"/>
  <c r="G32" i="7"/>
  <c r="F32" i="7"/>
  <c r="E30" i="7"/>
  <c r="E29" i="7"/>
  <c r="E28" i="7"/>
  <c r="H27" i="7"/>
  <c r="G27" i="7"/>
  <c r="F27" i="7"/>
  <c r="E25" i="7"/>
  <c r="E24" i="7"/>
  <c r="E23" i="7"/>
  <c r="B23" i="7"/>
  <c r="H22" i="7"/>
  <c r="G22" i="7"/>
  <c r="F22" i="7"/>
  <c r="B22" i="7"/>
  <c r="B21" i="7"/>
  <c r="E20" i="7"/>
  <c r="B20" i="7"/>
  <c r="E19" i="7"/>
  <c r="B19" i="7"/>
  <c r="E18" i="7"/>
  <c r="B18" i="7"/>
  <c r="H17" i="7"/>
  <c r="G17" i="7"/>
  <c r="F17" i="7"/>
  <c r="B17" i="7"/>
  <c r="E15" i="7"/>
  <c r="B15" i="7"/>
  <c r="D13" i="7"/>
  <c r="G12" i="7"/>
  <c r="E12" i="7"/>
  <c r="F11" i="7"/>
  <c r="E11" i="7"/>
  <c r="D11" i="7"/>
  <c r="G10" i="7"/>
  <c r="F10" i="7"/>
  <c r="H9" i="7"/>
  <c r="F9" i="7"/>
  <c r="B7" i="7"/>
  <c r="B5" i="7"/>
  <c r="B4" i="7"/>
  <c r="B2" i="7"/>
  <c r="C17" i="8"/>
  <c r="C19" i="8"/>
  <c r="C18" i="8"/>
  <c r="F60" i="7"/>
  <c r="F55" i="7"/>
  <c r="G11" i="7"/>
  <c r="F12" i="7"/>
  <c r="C23" i="7"/>
  <c r="G53" i="7"/>
  <c r="G58" i="7"/>
  <c r="G60" i="7"/>
  <c r="B43" i="5"/>
  <c r="B44" i="5"/>
  <c r="B45" i="5"/>
  <c r="B46" i="5"/>
  <c r="B47" i="5"/>
  <c r="B48" i="5"/>
  <c r="B49" i="5"/>
  <c r="B50" i="5"/>
  <c r="B51" i="5"/>
  <c r="B52" i="5"/>
  <c r="B42" i="5"/>
  <c r="B40" i="5"/>
  <c r="F15" i="5"/>
  <c r="F13" i="5"/>
  <c r="C52" i="5"/>
  <c r="G13" i="5"/>
  <c r="C51" i="5"/>
  <c r="D52" i="5"/>
  <c r="D51" i="5"/>
  <c r="D50" i="5"/>
  <c r="D49" i="5"/>
  <c r="D48" i="5"/>
  <c r="D47" i="5"/>
  <c r="D46" i="5"/>
  <c r="D45" i="5"/>
  <c r="D43" i="5"/>
  <c r="D44" i="5"/>
  <c r="H13" i="5"/>
  <c r="C50" i="5"/>
  <c r="H14" i="5"/>
  <c r="C49" i="5"/>
  <c r="C48" i="5"/>
  <c r="C47" i="5"/>
  <c r="C46" i="5"/>
  <c r="C45" i="5"/>
  <c r="C44" i="5"/>
  <c r="C43" i="5"/>
  <c r="H61" i="5"/>
  <c r="H55" i="5"/>
  <c r="F50" i="5"/>
  <c r="G40" i="5"/>
  <c r="F32" i="5"/>
  <c r="E62" i="5"/>
  <c r="E61" i="5"/>
  <c r="E60" i="5"/>
  <c r="H59" i="5"/>
  <c r="G59" i="5"/>
  <c r="F59" i="5"/>
  <c r="E57" i="5"/>
  <c r="E56" i="5"/>
  <c r="E55" i="5"/>
  <c r="H54" i="5"/>
  <c r="G54" i="5"/>
  <c r="F54" i="5"/>
  <c r="E52" i="5"/>
  <c r="E51" i="5"/>
  <c r="E50" i="5"/>
  <c r="H49" i="5"/>
  <c r="G49" i="5"/>
  <c r="F49" i="5"/>
  <c r="E47" i="5"/>
  <c r="E46" i="5"/>
  <c r="E45" i="5"/>
  <c r="H44" i="5"/>
  <c r="G44" i="5"/>
  <c r="F44" i="5"/>
  <c r="E42" i="5"/>
  <c r="E41" i="5"/>
  <c r="E40" i="5"/>
  <c r="H39" i="5"/>
  <c r="G39" i="5"/>
  <c r="F39" i="5"/>
  <c r="B38" i="5"/>
  <c r="E37" i="5"/>
  <c r="E36" i="5"/>
  <c r="B36" i="5"/>
  <c r="E35" i="5"/>
  <c r="B35" i="5"/>
  <c r="H34" i="5"/>
  <c r="G34" i="5"/>
  <c r="F34" i="5"/>
  <c r="B34" i="5"/>
  <c r="C33" i="5"/>
  <c r="B33" i="5"/>
  <c r="E32" i="5"/>
  <c r="B32" i="5"/>
  <c r="E31" i="5"/>
  <c r="E30" i="5"/>
  <c r="B30" i="5"/>
  <c r="H29" i="5"/>
  <c r="G29" i="5"/>
  <c r="F29" i="5"/>
  <c r="B29" i="5"/>
  <c r="B28" i="5"/>
  <c r="E27" i="5"/>
  <c r="B27" i="5"/>
  <c r="E26" i="5"/>
  <c r="B26" i="5"/>
  <c r="E25" i="5"/>
  <c r="H24" i="5"/>
  <c r="G24" i="5"/>
  <c r="F24" i="5"/>
  <c r="B24" i="5"/>
  <c r="E22" i="5"/>
  <c r="B22" i="5"/>
  <c r="E21" i="5"/>
  <c r="C21" i="5"/>
  <c r="B21" i="5"/>
  <c r="E20" i="5"/>
  <c r="C20" i="5"/>
  <c r="B20" i="5"/>
  <c r="H19" i="5"/>
  <c r="G19" i="5"/>
  <c r="F19" i="5"/>
  <c r="B19" i="5"/>
  <c r="E17" i="5"/>
  <c r="B17" i="5"/>
  <c r="C36" i="5"/>
  <c r="D15" i="5"/>
  <c r="C27" i="5"/>
  <c r="E14" i="5"/>
  <c r="E13" i="5"/>
  <c r="D13" i="5"/>
  <c r="G12" i="5"/>
  <c r="F12" i="5"/>
  <c r="H11" i="5"/>
  <c r="F11" i="5"/>
  <c r="B9" i="5"/>
  <c r="B7" i="5"/>
  <c r="B6" i="5"/>
  <c r="B5" i="5"/>
  <c r="B4" i="5"/>
  <c r="B2" i="5"/>
  <c r="G12" i="4"/>
  <c r="F11" i="4"/>
  <c r="G59" i="4"/>
  <c r="F59" i="4"/>
  <c r="F58" i="4"/>
  <c r="G54" i="4"/>
  <c r="F54" i="4"/>
  <c r="F53" i="4"/>
  <c r="G53" i="4"/>
  <c r="F55" i="4"/>
  <c r="G49" i="4"/>
  <c r="F49" i="4"/>
  <c r="F48" i="4"/>
  <c r="G48" i="4"/>
  <c r="H39" i="4"/>
  <c r="G39" i="4"/>
  <c r="G34" i="4"/>
  <c r="G44" i="4"/>
  <c r="F43" i="4"/>
  <c r="F44" i="4"/>
  <c r="F39" i="4"/>
  <c r="E60" i="4"/>
  <c r="E59" i="4"/>
  <c r="E58" i="4"/>
  <c r="H57" i="4"/>
  <c r="G57" i="4"/>
  <c r="F57" i="4"/>
  <c r="E55" i="4"/>
  <c r="E54" i="4"/>
  <c r="E53" i="4"/>
  <c r="H52" i="4"/>
  <c r="G52" i="4"/>
  <c r="F52" i="4"/>
  <c r="E50" i="4"/>
  <c r="E49" i="4"/>
  <c r="E48" i="4"/>
  <c r="H47" i="4"/>
  <c r="G47" i="4"/>
  <c r="F47" i="4"/>
  <c r="E45" i="4"/>
  <c r="E44" i="4"/>
  <c r="E43" i="4"/>
  <c r="H42" i="4"/>
  <c r="G42" i="4"/>
  <c r="F42" i="4"/>
  <c r="E40" i="4"/>
  <c r="E39" i="4"/>
  <c r="E38" i="4"/>
  <c r="H37" i="4"/>
  <c r="G37" i="4"/>
  <c r="F37" i="4"/>
  <c r="B23" i="4"/>
  <c r="E35" i="4"/>
  <c r="E34" i="4"/>
  <c r="B22" i="4"/>
  <c r="E33" i="4"/>
  <c r="B21" i="4"/>
  <c r="H32" i="4"/>
  <c r="G32" i="4"/>
  <c r="F32" i="4"/>
  <c r="B20" i="4"/>
  <c r="B19" i="4"/>
  <c r="E30" i="4"/>
  <c r="E29" i="4"/>
  <c r="E28" i="4"/>
  <c r="B18" i="4"/>
  <c r="H27" i="4"/>
  <c r="G27" i="4"/>
  <c r="F27" i="4"/>
  <c r="B17" i="4"/>
  <c r="E25" i="4"/>
  <c r="E24" i="4"/>
  <c r="E23" i="4"/>
  <c r="H22" i="4"/>
  <c r="G22" i="4"/>
  <c r="F22" i="4"/>
  <c r="E20" i="4"/>
  <c r="E19" i="4"/>
  <c r="E18" i="4"/>
  <c r="H17" i="4"/>
  <c r="G17" i="4"/>
  <c r="F17" i="4"/>
  <c r="E15" i="4"/>
  <c r="B15" i="4"/>
  <c r="D13" i="4"/>
  <c r="E12" i="4"/>
  <c r="E11" i="4"/>
  <c r="D11" i="4"/>
  <c r="G10" i="4"/>
  <c r="F10" i="4"/>
  <c r="H9" i="4"/>
  <c r="F9" i="4"/>
  <c r="B7" i="4"/>
  <c r="B5" i="4"/>
  <c r="B4" i="4"/>
  <c r="B2" i="4"/>
  <c r="H24" i="1"/>
  <c r="H29" i="1"/>
  <c r="H34" i="1"/>
  <c r="H39" i="1"/>
  <c r="H44" i="1"/>
  <c r="H49" i="1"/>
  <c r="H54" i="1"/>
  <c r="H59" i="1"/>
  <c r="E62" i="1"/>
  <c r="E57" i="1"/>
  <c r="E52" i="1"/>
  <c r="E47" i="1"/>
  <c r="E42" i="1"/>
  <c r="E37" i="1"/>
  <c r="E32" i="1"/>
  <c r="E27" i="1"/>
  <c r="E22" i="1"/>
  <c r="H19" i="1"/>
  <c r="E17" i="1"/>
  <c r="C33" i="1"/>
  <c r="C21" i="1"/>
  <c r="C20" i="1"/>
  <c r="G24" i="1"/>
  <c r="F24" i="1"/>
  <c r="B22" i="1"/>
  <c r="E61" i="1"/>
  <c r="E56" i="1"/>
  <c r="E51" i="1"/>
  <c r="E46" i="1"/>
  <c r="E41" i="1"/>
  <c r="E36" i="1"/>
  <c r="E31" i="1"/>
  <c r="E26" i="1"/>
  <c r="E21" i="1"/>
  <c r="E60" i="1"/>
  <c r="E55" i="1"/>
  <c r="E50" i="1"/>
  <c r="E45" i="1"/>
  <c r="E40" i="1"/>
  <c r="E35" i="1"/>
  <c r="E30" i="1"/>
  <c r="E25" i="1"/>
  <c r="E20" i="1"/>
  <c r="G59" i="1"/>
  <c r="G54" i="1"/>
  <c r="G49" i="1"/>
  <c r="G44" i="1"/>
  <c r="G39" i="1"/>
  <c r="G34" i="1"/>
  <c r="G29" i="1"/>
  <c r="G19" i="1"/>
  <c r="F59" i="1"/>
  <c r="F54" i="1"/>
  <c r="F49" i="1"/>
  <c r="F44" i="1"/>
  <c r="F39" i="1"/>
  <c r="F34" i="1"/>
  <c r="F29" i="1"/>
  <c r="F19" i="1"/>
  <c r="H61" i="1"/>
  <c r="F62" i="1"/>
  <c r="G60" i="1"/>
  <c r="F60" i="1"/>
  <c r="H60" i="1"/>
  <c r="F57" i="1"/>
  <c r="G55" i="1"/>
  <c r="F55" i="1"/>
  <c r="H55" i="1"/>
  <c r="H14" i="1"/>
  <c r="C28" i="1"/>
  <c r="G13" i="1"/>
  <c r="C34" i="1"/>
  <c r="F52" i="1"/>
  <c r="F50" i="1"/>
  <c r="G50" i="1"/>
  <c r="F47" i="1"/>
  <c r="G45" i="1"/>
  <c r="G40" i="1"/>
  <c r="F42" i="1"/>
  <c r="F37" i="1"/>
  <c r="F15" i="1"/>
  <c r="C36" i="1"/>
  <c r="F32" i="1"/>
  <c r="B38" i="1"/>
  <c r="B34" i="1"/>
  <c r="B35" i="1"/>
  <c r="B36" i="1"/>
  <c r="B33" i="1"/>
  <c r="B32" i="1"/>
  <c r="B27" i="1"/>
  <c r="B28" i="1"/>
  <c r="B29" i="1"/>
  <c r="B30" i="1"/>
  <c r="B26" i="1"/>
  <c r="B24" i="1"/>
  <c r="B20" i="1"/>
  <c r="B21" i="1"/>
  <c r="B19" i="1"/>
  <c r="B17" i="1"/>
  <c r="D15" i="1"/>
  <c r="H11" i="1"/>
  <c r="G12" i="1"/>
  <c r="F12" i="1"/>
  <c r="F11" i="1"/>
  <c r="E14" i="1"/>
  <c r="E13" i="1"/>
  <c r="D13" i="1"/>
  <c r="B9" i="1"/>
  <c r="B7" i="1"/>
  <c r="B6" i="1"/>
  <c r="B5" i="1"/>
  <c r="B4" i="1"/>
  <c r="C20" i="8"/>
  <c r="C22" i="8"/>
  <c r="C17" i="7"/>
  <c r="F13" i="7"/>
  <c r="C21" i="7"/>
  <c r="G13" i="7"/>
  <c r="C19" i="7"/>
  <c r="C20" i="7"/>
  <c r="C18" i="7"/>
  <c r="C38" i="5"/>
  <c r="C22" i="5"/>
  <c r="C28" i="5"/>
  <c r="C34" i="5"/>
  <c r="C30" i="5"/>
  <c r="C19" i="5"/>
  <c r="C24" i="5"/>
  <c r="C35" i="5"/>
  <c r="F12" i="4"/>
  <c r="G11" i="4"/>
  <c r="G13" i="4"/>
  <c r="C19" i="4"/>
  <c r="F60" i="4"/>
  <c r="G58" i="4"/>
  <c r="G60" i="4"/>
  <c r="C23" i="4"/>
  <c r="F13" i="1"/>
  <c r="C22" i="1"/>
  <c r="C27" i="1"/>
  <c r="C24" i="1"/>
  <c r="B2" i="1"/>
  <c r="C14" i="2"/>
  <c r="C13" i="2"/>
  <c r="C12" i="2"/>
  <c r="C11" i="2"/>
  <c r="C10" i="2"/>
  <c r="C9" i="2"/>
  <c r="C8" i="2"/>
  <c r="C7" i="2"/>
  <c r="C6" i="2"/>
  <c r="C5" i="2"/>
  <c r="C4" i="2"/>
  <c r="C18" i="4"/>
  <c r="C20" i="4"/>
  <c r="C22" i="7"/>
  <c r="C29" i="5"/>
  <c r="C17" i="4"/>
  <c r="F13" i="4"/>
  <c r="C21" i="4"/>
  <c r="C19" i="1"/>
  <c r="H13" i="1"/>
  <c r="C30" i="1"/>
  <c r="C38" i="1"/>
  <c r="C35" i="1"/>
  <c r="C29" i="1"/>
  <c r="C22" i="4"/>
</calcChain>
</file>

<file path=xl/sharedStrings.xml><?xml version="1.0" encoding="utf-8"?>
<sst xmlns="http://schemas.openxmlformats.org/spreadsheetml/2006/main" count="956" uniqueCount="223">
  <si>
    <t>A vizsgáltak közül a módszer 32 esetben produkált pozitív eredményt.</t>
  </si>
  <si>
    <t>A vizsgáltakat a későbbiekben is követtük, és konvencionális módzserrel vizsgáltuk:</t>
  </si>
  <si>
    <t>Állítsd össze az igazságmátrixot!</t>
  </si>
  <si>
    <t>negatív</t>
  </si>
  <si>
    <t>pozitív</t>
  </si>
  <si>
    <t>a diagnosztikai módszer eredménye</t>
  </si>
  <si>
    <t>egészséges</t>
  </si>
  <si>
    <t>beteg</t>
  </si>
  <si>
    <t>a tényleges állapot (arany standard módszer eredménye)</t>
  </si>
  <si>
    <t>szélösszeg</t>
  </si>
  <si>
    <t>specificitás:</t>
  </si>
  <si>
    <r>
      <t xml:space="preserve">Válassz a legördülő listából egy nyelvet! </t>
    </r>
    <r>
      <rPr>
        <sz val="11"/>
        <color rgb="FFFF6600"/>
        <rFont val="Calibri"/>
        <family val="2"/>
        <charset val="238"/>
        <scheme val="minor"/>
      </rPr>
      <t>Wahl eine Sprache aus der herunterrollenden Liste!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FF"/>
        <rFont val="Calibri"/>
        <family val="2"/>
        <charset val="238"/>
        <scheme val="minor"/>
      </rPr>
      <t>Choose a language from the drop-down list.</t>
    </r>
  </si>
  <si>
    <t>magyar</t>
  </si>
  <si>
    <t>deutsch</t>
  </si>
  <si>
    <t>English</t>
  </si>
  <si>
    <t>№</t>
  </si>
  <si>
    <t>Tartalomjegyzék</t>
  </si>
  <si>
    <t>Inhalt</t>
  </si>
  <si>
    <t>Contents</t>
  </si>
  <si>
    <t>1.</t>
  </si>
  <si>
    <t>Anwendung der Excelfunktionen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</si>
  <si>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</si>
  <si>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</si>
  <si>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</si>
  <si>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</si>
  <si>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</si>
  <si>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</si>
  <si>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</si>
  <si>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</si>
  <si>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</si>
  <si>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Írd be a kért értékeket a zöld cellákba!</t>
  </si>
  <si>
    <t>Give the asked values in the green cells.</t>
  </si>
  <si>
    <t>A new early diagnostic test was executed on 100 patients with suspected small-cell lung cancer.</t>
  </si>
  <si>
    <t>The examined were included in a follow-on study where they were also examined with conventional methods:</t>
  </si>
  <si>
    <t>A tesztpozitívak között 25 esetben, a tesztnegatívak között pedig 9 esetben igazolódott a betegség tényleges jelenléte.</t>
  </si>
  <si>
    <t>Construct the confusion matrix.</t>
  </si>
  <si>
    <t>healthy</t>
  </si>
  <si>
    <t>ill</t>
  </si>
  <si>
    <t>result of the diagnostic test</t>
  </si>
  <si>
    <t>negative</t>
  </si>
  <si>
    <t>positive</t>
  </si>
  <si>
    <t>terminal sum</t>
  </si>
  <si>
    <t>Proportion of true negative patients within the whole sample:</t>
  </si>
  <si>
    <t>actual condition (result of a "gold standard" method)</t>
  </si>
  <si>
    <t>Proportion of false negative patients within the whole sample:</t>
  </si>
  <si>
    <t>Proportion of true positive patients within the whole sample:</t>
  </si>
  <si>
    <t>Proportion of false positive patients within the whole sample:</t>
  </si>
  <si>
    <t>Sensitivity:</t>
  </si>
  <si>
    <t>False negative rate:</t>
  </si>
  <si>
    <t>Specificity:</t>
  </si>
  <si>
    <t>False positive rate:</t>
  </si>
  <si>
    <t>Conditional probabilities depending strongly on prevalence (a.k.a. a posteriori conditional probabilities):</t>
  </si>
  <si>
    <t>Conditional probabilities independent of prevalence:</t>
  </si>
  <si>
    <t>Positive predictive value:</t>
  </si>
  <si>
    <t>False alarm rate:</t>
  </si>
  <si>
    <t>Negative predictive value:</t>
  </si>
  <si>
    <t>False reassurance rate:</t>
  </si>
  <si>
    <t>Diagnostic effectiveness:</t>
  </si>
  <si>
    <t>The actual presence of the disease was proven in 25 cases among the test-positives and in 9 cases among the test-negatives.</t>
  </si>
  <si>
    <t>The test produced a positive outcome for 32 patients.</t>
  </si>
  <si>
    <t>positiv</t>
  </si>
  <si>
    <t>negativ</t>
  </si>
  <si>
    <t>Ergebins des diagnostischen Tests</t>
  </si>
  <si>
    <t>Randhäufigkeit</t>
  </si>
  <si>
    <t>Anteil der richtig negativen Ergebinisse in der gesamten Stichprobe:</t>
  </si>
  <si>
    <t>Anteil der falsch negativen Ergebinisse in der gesamten Stichprobe:</t>
  </si>
  <si>
    <t>Anteil der richtig positiven Ergebinisse in der gesamten Stichprobe:</t>
  </si>
  <si>
    <t>Anteil der falsch positiven Ergebinisse in der gesamten Stichprobe:</t>
  </si>
  <si>
    <t>Sensitivität:</t>
  </si>
  <si>
    <t>Spezifizität:</t>
  </si>
  <si>
    <t>Relevanz:</t>
  </si>
  <si>
    <t>Segreganz:</t>
  </si>
  <si>
    <t>Gib die gefragten Werte in den grünen Zellen!</t>
  </si>
  <si>
    <t>Die von Prävalenz nicht abhängenden bedingten Wkeiten:</t>
  </si>
  <si>
    <t>Die von Prävalenz stark abhängenden (d.h. a posteriori) bedingten Wkeiten:</t>
  </si>
  <si>
    <t>Falschalarmrate:</t>
  </si>
  <si>
    <t>falsche Beruhigungsrate</t>
  </si>
  <si>
    <t>a valódi negatívak aránya a teljes vizsgált mintában:</t>
  </si>
  <si>
    <t>a valódi pozitívak aránya a teljes vizsgált mintában:</t>
  </si>
  <si>
    <t>az álpozitívak aránya a teljes vizsgált mintában:</t>
  </si>
  <si>
    <t>prevalenciától független feltételes valószínűségek:</t>
  </si>
  <si>
    <t>szenzitivitás:</t>
  </si>
  <si>
    <t>álnegatívarány:</t>
  </si>
  <si>
    <t>álpozitívarány:</t>
  </si>
  <si>
    <t>prevalenciától erősen függő (a posteriori) feltételes valószínűségek:</t>
  </si>
  <si>
    <t>relevancia:</t>
  </si>
  <si>
    <t>téves figyelemfelkeltési arány:</t>
  </si>
  <si>
    <t>szegregancia:</t>
  </si>
  <si>
    <t>téves megnyugtatási arány:</t>
  </si>
  <si>
    <t>diagnosztikus effektivitás:</t>
  </si>
  <si>
    <t>Számold ki a következő paramétereket!</t>
  </si>
  <si>
    <t>Berechne die folgenden Parameter.</t>
  </si>
  <si>
    <t>Calculate the following parameters.</t>
  </si>
  <si>
    <t>Stelle die Wahrheitsmatrix zusammen.</t>
  </si>
  <si>
    <t>gesund</t>
  </si>
  <si>
    <t>krank</t>
  </si>
  <si>
    <t>tatsächliche Zustand (Ergebnis der "Goldstandard"-Methode)</t>
  </si>
  <si>
    <t>diagnostische Effektivität</t>
  </si>
  <si>
    <t>Die Methode ergibt positive Ergebnisse für 32 Probanden.</t>
  </si>
  <si>
    <t>Die tatsächliche Anwesenhait der Krankheit wurde in 25 Fälle unter der Testpositiven und in 9 Fälle unter der Testnegativen bewiesen.</t>
  </si>
  <si>
    <t>In der Nachfolgestudie wurden die Probanden mit herkömmlichen Methoden untersucht:</t>
  </si>
  <si>
    <t>100 mutmaßliche kleinzelliges Lungenkarzinom-Patienten wurden  mit einer neuer Früherkennungsmethode getestet.</t>
  </si>
  <si>
    <t>az álnegatívak aránya a teljes vizsgált mintában:</t>
  </si>
  <si>
    <t>Schritt-für-Schritt Zusammenstellung der Wahrheitsmatrix:</t>
  </si>
  <si>
    <t>az igazságmátrix elkészítése lépésről lépésre:</t>
  </si>
  <si>
    <t>step-by-step construction of the confusion matrix:</t>
  </si>
  <si>
    <t>Egy új korai diagnosztikai módszert próbáltunk ki 100 emberen, akiknél felmerült a kissejtes tüdőrák gyanúja.</t>
  </si>
  <si>
    <t>Egy új korai diagnosztikai módszert vetünk be egy 2%-os prevalenciájú betegség diagnosztizálására.</t>
  </si>
  <si>
    <t>A módszer szenzitivitása 99%, specificitása 86%.</t>
  </si>
  <si>
    <t>Egy új korai diagnosztikai módszert próbáltunk ki 5700 emberen, akiknél felmerült a nem-kissejtes tüdőrák gyanúja.</t>
  </si>
  <si>
    <t>5700 mutmaßliche nicht-kleinzelliges Lungenkarzinom-Patienten wurden  mit einer neuer Früherkennungsmethode getestet.</t>
  </si>
  <si>
    <t>A new early diagnostic test was executed on 5700 patients with suspected non-small-cell lung cancer.</t>
  </si>
  <si>
    <t>A vizsgáltak közül a módszer 985 esetben produkált pozitív eredményt.</t>
  </si>
  <si>
    <t>Die Methode ergibt positive Ergebnisse für 985 Probanden.</t>
  </si>
  <si>
    <t>The test produced a positive outcome for 985 patients.</t>
  </si>
  <si>
    <t>a betegség prevalenciája a mintában:</t>
  </si>
  <si>
    <t>Prävalenz der Krankheit in der Stichprobe:</t>
  </si>
  <si>
    <t>prevalence of the disease in the sample:</t>
  </si>
  <si>
    <t>A tesztpozitívak között 825 esetben, a tesztnegatívak között pedig 103 esetben igazolódott a betegség tényleges jelenléte.</t>
  </si>
  <si>
    <t>Die tatsächliche Anwesenhait der Krankheit wurde in 825 Fälle unter der Testpositiven und in 103 Fälle unter der Testnegativen bewiesen.</t>
  </si>
  <si>
    <t>The actual presence of the disease was proven in 825 cases among the test-positives and in 103 cases among the test-negatives.</t>
  </si>
  <si>
    <t>További kérdések:</t>
  </si>
  <si>
    <t>Mi a valószínűsége annak, …</t>
  </si>
  <si>
    <t>… hogy egy pozitív eredményt produkáló páciens valóban beteg?</t>
  </si>
  <si>
    <t>… hogy egy beteg ember pozitív teszteredményt produkál?</t>
  </si>
  <si>
    <t>… hogy egy egészséges embert félrediagnosztizálunk?</t>
  </si>
  <si>
    <t>… hogy egy beteg embert helyesen diagnosztiálunk?</t>
  </si>
  <si>
    <t>… hogy egy negatív teszteredmény hibás?</t>
  </si>
  <si>
    <t>… hogy egy pozitív teszteredmény igaz?</t>
  </si>
  <si>
    <t>… hogy egy beteg ember teszteredménye hibás?</t>
  </si>
  <si>
    <t>… hogy egy egészséges ember teszteredménye a valós állapotát tükrözi?</t>
  </si>
  <si>
    <t>… hogy egy pozitív teszteredmény egészséges emberhez tartozik?</t>
  </si>
  <si>
    <t>… hogy egy negatív teszteredmény a valós állapotot tükrözi?</t>
  </si>
  <si>
    <t>Weitere Fragen:</t>
  </si>
  <si>
    <t>Was ist die Wkeit, …</t>
  </si>
  <si>
    <t>… dass ein positives Ergebnis anzeigender Patient wirklich krank ist?</t>
  </si>
  <si>
    <t>… dass ein Kranker positives Testergebnis anzeigt?</t>
  </si>
  <si>
    <t>… dass ein Gesunder falsch diagnostisiert wird?</t>
  </si>
  <si>
    <t>… dass ein Kranker richtig diagnostisiert wird?</t>
  </si>
  <si>
    <t>… dass ein negatives Ergebnis falsch ist?</t>
  </si>
  <si>
    <t>… dass ein positives Testergebnis richtig ist?</t>
  </si>
  <si>
    <t>… dass das Testergebnis eines Kranken falsch ist?</t>
  </si>
  <si>
    <t>… dass das Ergebnis eines Gesunden seinen wirklichen Zustand reflektiert?</t>
  </si>
  <si>
    <t>… dass ein positives Ergebnis einem Gesunden gehört?</t>
  </si>
  <si>
    <t>… dass ein negatives Ergebnis den wirklichen Zustand reflektiert?</t>
  </si>
  <si>
    <t>Further question:</t>
  </si>
  <si>
    <t>What is the probability …</t>
  </si>
  <si>
    <t>… that an ill person produces a positive test result?</t>
  </si>
  <si>
    <t>… that a person producing a positive test result is indeed ill?</t>
  </si>
  <si>
    <t>… that a healthy person is misdiagnosed?</t>
  </si>
  <si>
    <t>… that an ill person is correctly diagnosed?</t>
  </si>
  <si>
    <t>… that a negative test result is false?</t>
  </si>
  <si>
    <t>… that a positive test result is true?</t>
  </si>
  <si>
    <t>… that an ill person's the test result is false?</t>
  </si>
  <si>
    <t>… that a healthy person's test result reflects his actual state?</t>
  </si>
  <si>
    <t>… that a positive test result belongs to a healthy person?</t>
  </si>
  <si>
    <t>… that a negative test result reflects the true state of the patient?</t>
  </si>
  <si>
    <t>Az előző feladatban (14.3) bemutatott diagnosztikai módszert használjuk ismét, de a prevalencia 20%</t>
  </si>
  <si>
    <t>Wir benutzen wieder die in der vorherigen Aufgebe (14.3) beschreibte diagnostische Methode, aber die Prävalenz ist 20%.</t>
  </si>
  <si>
    <t>We use again the diagnostic method described in the previaous task (14.3) but the prevalence is 20%.</t>
  </si>
  <si>
    <t>Die Sensitivität der Methode ist 99%, die Spezifizität ist 86%.</t>
  </si>
  <si>
    <t>The sensitivity is 99% while the specificity is 86%.</t>
  </si>
  <si>
    <t>A módszer szenzitivitása továbbra is 99%, specificitása 86%.</t>
  </si>
  <si>
    <t>Die Sensitivität der Methode ist wieder 99%, die Spezifizität ist 86%.</t>
  </si>
  <si>
    <t>The sensitivity is still 99% while the specificity is 86%.</t>
  </si>
  <si>
    <t>A new early diagnostic test was introduced for the diangonsis of a disease with 2% prevalence.</t>
  </si>
  <si>
    <t>Eine neue Früherkennungsmethode wird eingesetzt für die Diagnostisierung einer Krankheit mit 2% Prävalenz.</t>
  </si>
  <si>
    <t>Egy új korai diagnosztikai módszert vetünk be egy 6%-os prevalenciájú betegség diagnosztizálására.</t>
  </si>
  <si>
    <t>Eine neue Früherkennungsmethode wird eingesetzt für die Diagnostisierung einer Krankheit mit 6% Prävalenz.</t>
  </si>
  <si>
    <t>A new early diagnostic test was introduced for the diangonsis of a disease with 6% prevalence.</t>
  </si>
  <si>
    <t>A módszer szenzitivitása 99%, szegreganciája 55%.</t>
  </si>
  <si>
    <t>Die Sensitivität der Methode ist 99%, die Segreganz ist 55%.</t>
  </si>
  <si>
    <t>The sensitivity is 99% while the negative predictive value is 55%.</t>
  </si>
  <si>
    <t>Készítette: dr. Agócs Gergely (Észrevételeket (pl. esetleges hibákról, hiányosságokról) kérlek ide írd meg: gergelyagocs kukac gmail com)</t>
  </si>
  <si>
    <t>Erarbeitet von: Gergely AGÓCS PhD (Bemerkungen (z.B. zu eventuellen Fehler) bitte an: gergelyagocs Klammeraffe gmail com)</t>
  </si>
  <si>
    <t>Created by: Gergely AGÓCS PhD (Please send comments and reflections (e.g. on possible errors) to: gergelyagocs at gmail com)</t>
  </si>
  <si>
    <t>Excel használatának alapjai</t>
  </si>
  <si>
    <t>Függvénytan</t>
  </si>
  <si>
    <t>Gyakoriságok</t>
  </si>
  <si>
    <t>Adathalmaz statisztikai paraméterei</t>
  </si>
  <si>
    <t>Kombinatorika, diszkrét eloszlások</t>
  </si>
  <si>
    <t>Pontbecslés</t>
  </si>
  <si>
    <t>Normális eloszlás</t>
  </si>
  <si>
    <t>t-eloszlás, intervallumbecslés</t>
  </si>
  <si>
    <t>t-próbák, F-próba, ANOVA</t>
  </si>
  <si>
    <t>Rangpróbák</t>
  </si>
  <si>
    <t>Feltételes valószínűség, odds, logit</t>
  </si>
  <si>
    <t>Khínégyzetpróbák</t>
  </si>
  <si>
    <t>Diagnosztikai tesztek kiértékelése</t>
  </si>
  <si>
    <t>11.</t>
  </si>
  <si>
    <t>12.</t>
  </si>
  <si>
    <t>13.</t>
  </si>
  <si>
    <t>14.</t>
  </si>
  <si>
    <t>Funktionslehre</t>
  </si>
  <si>
    <t>Häufigkeiten</t>
  </si>
  <si>
    <t>Statistische Parameter von Datenmengen</t>
  </si>
  <si>
    <t>Kombinatorik, diskrete Verteilungen</t>
  </si>
  <si>
    <t>Punktschätzung</t>
  </si>
  <si>
    <t>Normalverteilung</t>
  </si>
  <si>
    <t>t-Verteilung, Intervallschätzung</t>
  </si>
  <si>
    <t>Einleitung in der Hypothesenprüfung</t>
  </si>
  <si>
    <t>Bevezetés a hipotézisvizsgálatba</t>
  </si>
  <si>
    <t>Student t-Test, F-Test, ANOVA</t>
  </si>
  <si>
    <t>Rangteste</t>
  </si>
  <si>
    <t>Bedingte Wahrscheinlichkeit, Chance, Logit</t>
  </si>
  <si>
    <t>Chiquadrattests</t>
  </si>
  <si>
    <t>Auswertung von diagnostischen Testen</t>
  </si>
  <si>
    <t>Excel basics</t>
  </si>
  <si>
    <t>Elements of functions</t>
  </si>
  <si>
    <t>Frequencies</t>
  </si>
  <si>
    <t>Statistical parameters of a dataset</t>
  </si>
  <si>
    <t>Combinatorics, discrete distributions</t>
  </si>
  <si>
    <t>Point estimation</t>
  </si>
  <si>
    <t>Normal distribution</t>
  </si>
  <si>
    <t>t-distribution, interval estimation</t>
  </si>
  <si>
    <t>Introduction to hypothesis testing</t>
  </si>
  <si>
    <t>Student's t-test, F-test, ANOVA</t>
  </si>
  <si>
    <t>Rank tests</t>
  </si>
  <si>
    <t>Conditional probability, odds, logit</t>
  </si>
  <si>
    <t>Chi squared tests</t>
  </si>
  <si>
    <t>Evaluation of diagnostic tests</t>
  </si>
  <si>
    <t>Falschnegativrate</t>
  </si>
  <si>
    <t>Falschpositivrate: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</si>
</sst>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660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0" xfId="0" applyFill="1"/>
    <xf numFmtId="0" fontId="0" fillId="3" borderId="0" xfId="0" applyFill="1" applyAlignment="1">
      <alignment wrapText="1"/>
    </xf>
    <xf numFmtId="0" fontId="0" fillId="4" borderId="7" xfId="0" applyFill="1" applyBorder="1" applyProtection="1">
      <protection locked="0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2" borderId="5" xfId="0" applyFill="1" applyBorder="1"/>
    <xf numFmtId="0" fontId="0" fillId="2" borderId="5" xfId="0" quotePrefix="1" applyFill="1" applyBorder="1"/>
    <xf numFmtId="0" fontId="4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5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Alignment="1"/>
    <xf numFmtId="0" fontId="1" fillId="4" borderId="1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3" borderId="0" xfId="0" applyFont="1" applyFill="1"/>
    <xf numFmtId="0" fontId="0" fillId="2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4" fillId="0" borderId="2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8" xfId="0" applyNumberFormat="1" applyFont="1" applyFill="1" applyBorder="1" applyAlignment="1">
      <alignment wrapText="1"/>
    </xf>
    <xf numFmtId="0" fontId="4" fillId="4" borderId="9" xfId="0" applyNumberFormat="1" applyFont="1" applyFill="1" applyBorder="1" applyAlignment="1">
      <alignment wrapText="1"/>
    </xf>
    <xf numFmtId="0" fontId="4" fillId="4" borderId="7" xfId="0" applyNumberFormat="1" applyFont="1" applyFill="1" applyBorder="1" applyAlignment="1">
      <alignment wrapText="1"/>
    </xf>
    <xf numFmtId="0" fontId="4" fillId="4" borderId="10" xfId="0" applyNumberFormat="1" applyFont="1" applyFill="1" applyBorder="1" applyAlignment="1">
      <alignment wrapText="1"/>
    </xf>
    <xf numFmtId="0" fontId="4" fillId="4" borderId="11" xfId="0" applyNumberFormat="1" applyFont="1" applyFill="1" applyBorder="1" applyAlignment="1">
      <alignment wrapText="1"/>
    </xf>
    <xf numFmtId="0" fontId="4" fillId="4" borderId="4" xfId="0" applyNumberFormat="1" applyFont="1" applyFill="1" applyBorder="1" applyAlignment="1">
      <alignment wrapText="1"/>
    </xf>
    <xf numFmtId="0" fontId="4" fillId="4" borderId="1" xfId="0" applyNumberFormat="1" applyFont="1" applyFill="1" applyBorder="1" applyAlignment="1">
      <alignment wrapText="1"/>
    </xf>
    <xf numFmtId="0" fontId="4" fillId="3" borderId="0" xfId="0" applyNumberFormat="1" applyFont="1" applyFill="1" applyAlignment="1">
      <alignment wrapText="1"/>
    </xf>
    <xf numFmtId="0" fontId="4" fillId="3" borderId="0" xfId="0" applyNumberFormat="1" applyFont="1" applyFill="1"/>
    <xf numFmtId="0" fontId="4" fillId="0" borderId="2" xfId="0" applyNumberFormat="1" applyFont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1" fillId="4" borderId="7" xfId="0" applyNumberFormat="1" applyFont="1" applyFill="1" applyBorder="1" applyAlignment="1">
      <alignment wrapText="1"/>
    </xf>
    <xf numFmtId="0" fontId="1" fillId="4" borderId="11" xfId="0" applyNumberFormat="1" applyFont="1" applyFill="1" applyBorder="1" applyAlignment="1">
      <alignment wrapText="1"/>
    </xf>
    <xf numFmtId="0" fontId="1" fillId="4" borderId="10" xfId="0" applyNumberFormat="1" applyFont="1" applyFill="1" applyBorder="1" applyAlignment="1">
      <alignment wrapText="1"/>
    </xf>
    <xf numFmtId="0" fontId="1" fillId="4" borderId="8" xfId="0" applyNumberFormat="1" applyFont="1" applyFill="1" applyBorder="1" applyAlignment="1">
      <alignment wrapText="1"/>
    </xf>
    <xf numFmtId="0" fontId="1" fillId="4" borderId="9" xfId="0" applyNumberFormat="1" applyFont="1" applyFill="1" applyBorder="1" applyAlignment="1">
      <alignment wrapText="1"/>
    </xf>
    <xf numFmtId="0" fontId="1" fillId="4" borderId="4" xfId="0" applyNumberFormat="1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/>
    <xf numFmtId="0" fontId="0" fillId="0" borderId="2" xfId="0" applyBorder="1"/>
    <xf numFmtId="0" fontId="0" fillId="4" borderId="1" xfId="0" applyFill="1" applyBorder="1"/>
    <xf numFmtId="0" fontId="0" fillId="3" borderId="0" xfId="0" applyFill="1" applyAlignment="1"/>
    <xf numFmtId="0" fontId="4" fillId="4" borderId="1" xfId="0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4" fillId="3" borderId="0" xfId="0" applyNumberFormat="1" applyFont="1" applyFill="1" applyBorder="1" applyAlignment="1">
      <alignment wrapText="1"/>
    </xf>
    <xf numFmtId="0" fontId="4" fillId="3" borderId="0" xfId="0" applyNumberFormat="1" applyFont="1" applyFill="1" applyBorder="1"/>
    <xf numFmtId="0" fontId="4" fillId="4" borderId="1" xfId="0" applyFont="1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2" xfId="0" quotePrefix="1" applyFill="1" applyBorder="1"/>
    <xf numFmtId="0" fontId="2" fillId="0" borderId="0" xfId="0" applyFont="1"/>
    <xf numFmtId="0" fontId="3" fillId="0" borderId="0" xfId="0" applyFont="1"/>
    <xf numFmtId="0" fontId="0" fillId="3" borderId="13" xfId="0" quotePrefix="1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7" xfId="0" applyFill="1" applyBorder="1" applyAlignment="1"/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workbookViewId="0">
      <selection activeCell="D2" sqref="D2"/>
    </sheetView>
  </sheetViews>
  <sheetFormatPr defaultColWidth="0" defaultRowHeight="14.1" customHeight="1" zeroHeight="1" x14ac:dyDescent="0.25"/>
  <cols>
    <col min="1" max="1" width="8.7109375" customWidth="1"/>
    <col min="2" max="2" width="3.140625" bestFit="1" customWidth="1"/>
    <col min="3" max="3" width="50.85546875" style="1" customWidth="1"/>
    <col min="4" max="4" width="8.85546875" customWidth="1"/>
    <col min="5" max="12" width="8.7109375" customWidth="1"/>
    <col min="13" max="13" width="41.7109375" style="1" hidden="1" customWidth="1"/>
    <col min="14" max="14" width="44.7109375" style="8" hidden="1" customWidth="1"/>
    <col min="15" max="15" width="43.140625" style="9" hidden="1" customWidth="1"/>
    <col min="16" max="16384" width="10.85546875" hidden="1"/>
  </cols>
  <sheetData>
    <row r="1" spans="1:15" ht="1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1:15" ht="44.1" customHeight="1" x14ac:dyDescent="0.25">
      <c r="A2" s="5"/>
      <c r="B2" s="85" t="s">
        <v>11</v>
      </c>
      <c r="C2" s="86"/>
      <c r="D2" s="7" t="s">
        <v>13</v>
      </c>
      <c r="E2" s="5"/>
      <c r="F2" s="5"/>
      <c r="G2" s="5"/>
      <c r="H2" s="5"/>
      <c r="I2" s="5"/>
      <c r="J2" s="5"/>
      <c r="K2" s="5"/>
      <c r="L2" s="5"/>
      <c r="M2" s="1" t="s">
        <v>12</v>
      </c>
      <c r="N2" s="8" t="s">
        <v>13</v>
      </c>
      <c r="O2" s="9" t="s">
        <v>14</v>
      </c>
    </row>
    <row r="3" spans="1:15" ht="60" x14ac:dyDescent="0.25">
      <c r="A3" s="5"/>
      <c r="B3" s="5"/>
      <c r="C3" s="6" t="str">
        <f>IF($D$2=$M$2,M3,IF($D$2=$N$2,N3,O3))</f>
        <v>Erarbeitet von: Gergely AGÓCS PhD (Bemerkungen (z.B. zu eventuellen Fehler) bitte an: gergelyagocs Klammeraffe gmail com)</v>
      </c>
      <c r="D3" s="5"/>
      <c r="E3" s="5"/>
      <c r="F3" s="5"/>
      <c r="G3" s="5"/>
      <c r="H3" s="5"/>
      <c r="I3" s="5"/>
      <c r="J3" s="5"/>
      <c r="K3" s="5"/>
      <c r="L3" s="5"/>
      <c r="M3" s="1" t="s">
        <v>173</v>
      </c>
      <c r="N3" s="8" t="s">
        <v>174</v>
      </c>
      <c r="O3" s="9" t="s">
        <v>175</v>
      </c>
    </row>
    <row r="4" spans="1:15" ht="15" x14ac:dyDescent="0.25">
      <c r="A4" s="5"/>
      <c r="B4" s="10" t="s">
        <v>15</v>
      </c>
      <c r="C4" s="83" t="str">
        <f t="shared" ref="C4:C13" si="0">IF($D$2=$M$2,M4,IF($D$2=$N$2,N4,O4))</f>
        <v>Inhalt</v>
      </c>
      <c r="D4" s="87"/>
      <c r="E4" s="5"/>
      <c r="F4" s="5"/>
      <c r="G4" s="5"/>
      <c r="H4" s="5"/>
      <c r="I4" s="5"/>
      <c r="J4" s="5"/>
      <c r="K4" s="5"/>
      <c r="L4" s="5"/>
      <c r="M4" s="1" t="s">
        <v>16</v>
      </c>
      <c r="N4" s="8" t="s">
        <v>17</v>
      </c>
      <c r="O4" s="9" t="s">
        <v>18</v>
      </c>
    </row>
    <row r="5" spans="1:15" ht="15" x14ac:dyDescent="0.25">
      <c r="A5" s="5"/>
      <c r="B5" s="11" t="s">
        <v>19</v>
      </c>
      <c r="C5" s="83" t="str">
        <f t="shared" si="0"/>
        <v>Anwendung der Excelfunktionen</v>
      </c>
      <c r="D5" s="84"/>
      <c r="E5" s="5"/>
      <c r="F5" s="5"/>
      <c r="G5" s="5"/>
      <c r="H5" s="5"/>
      <c r="I5" s="5"/>
      <c r="J5" s="5"/>
      <c r="K5" s="5"/>
      <c r="L5" s="5"/>
      <c r="M5" s="1" t="s">
        <v>176</v>
      </c>
      <c r="N5" s="8" t="s">
        <v>20</v>
      </c>
      <c r="O5" s="9" t="s">
        <v>207</v>
      </c>
    </row>
    <row r="6" spans="1:15" ht="15" x14ac:dyDescent="0.25">
      <c r="A6" s="5"/>
      <c r="B6" s="11" t="s">
        <v>21</v>
      </c>
      <c r="C6" s="83" t="str">
        <f t="shared" si="0"/>
        <v>Funktionslehre</v>
      </c>
      <c r="D6" s="84"/>
      <c r="E6" s="5"/>
      <c r="F6" s="5"/>
      <c r="G6" s="5"/>
      <c r="H6" s="5"/>
      <c r="I6" s="5"/>
      <c r="J6" s="5"/>
      <c r="K6" s="5"/>
      <c r="L6" s="5"/>
      <c r="M6" s="1" t="s">
        <v>177</v>
      </c>
      <c r="N6" s="8" t="s">
        <v>193</v>
      </c>
      <c r="O6" s="9" t="s">
        <v>208</v>
      </c>
    </row>
    <row r="7" spans="1:15" ht="15" x14ac:dyDescent="0.25">
      <c r="A7" s="5"/>
      <c r="B7" s="11" t="s">
        <v>22</v>
      </c>
      <c r="C7" s="83" t="str">
        <f t="shared" si="0"/>
        <v>Häufigkeiten</v>
      </c>
      <c r="D7" s="84"/>
      <c r="E7" s="5"/>
      <c r="F7" s="5"/>
      <c r="G7" s="5"/>
      <c r="H7" s="5"/>
      <c r="I7" s="5"/>
      <c r="J7" s="5"/>
      <c r="K7" s="5"/>
      <c r="L7" s="5"/>
      <c r="M7" s="1" t="s">
        <v>178</v>
      </c>
      <c r="N7" s="8" t="s">
        <v>194</v>
      </c>
      <c r="O7" s="9" t="s">
        <v>209</v>
      </c>
    </row>
    <row r="8" spans="1:15" ht="15" x14ac:dyDescent="0.25">
      <c r="A8" s="5"/>
      <c r="B8" s="11" t="s">
        <v>23</v>
      </c>
      <c r="C8" s="83" t="str">
        <f t="shared" si="0"/>
        <v>Statistische Parameter von Datenmengen</v>
      </c>
      <c r="D8" s="84"/>
      <c r="E8" s="5"/>
      <c r="F8" s="5"/>
      <c r="G8" s="5"/>
      <c r="H8" s="5"/>
      <c r="I8" s="5"/>
      <c r="J8" s="5"/>
      <c r="K8" s="5"/>
      <c r="L8" s="5"/>
      <c r="M8" s="1" t="s">
        <v>179</v>
      </c>
      <c r="N8" s="8" t="s">
        <v>195</v>
      </c>
      <c r="O8" s="9" t="s">
        <v>210</v>
      </c>
    </row>
    <row r="9" spans="1:15" ht="15" x14ac:dyDescent="0.25">
      <c r="A9" s="5"/>
      <c r="B9" s="11" t="s">
        <v>24</v>
      </c>
      <c r="C9" s="83" t="str">
        <f t="shared" si="0"/>
        <v>Kombinatorik, diskrete Verteilungen</v>
      </c>
      <c r="D9" s="84"/>
      <c r="E9" s="5"/>
      <c r="F9" s="5"/>
      <c r="G9" s="5"/>
      <c r="H9" s="5"/>
      <c r="I9" s="5"/>
      <c r="J9" s="5"/>
      <c r="K9" s="5"/>
      <c r="L9" s="5"/>
      <c r="M9" s="1" t="s">
        <v>180</v>
      </c>
      <c r="N9" s="8" t="s">
        <v>196</v>
      </c>
      <c r="O9" s="9" t="s">
        <v>211</v>
      </c>
    </row>
    <row r="10" spans="1:15" ht="15" x14ac:dyDescent="0.25">
      <c r="A10" s="5"/>
      <c r="B10" s="11" t="s">
        <v>25</v>
      </c>
      <c r="C10" s="83" t="str">
        <f t="shared" si="0"/>
        <v>Punktschätzung</v>
      </c>
      <c r="D10" s="84"/>
      <c r="E10" s="5"/>
      <c r="F10" s="5"/>
      <c r="G10" s="5"/>
      <c r="H10" s="5"/>
      <c r="I10" s="5"/>
      <c r="J10" s="5"/>
      <c r="K10" s="5"/>
      <c r="L10" s="5"/>
      <c r="M10" s="1" t="s">
        <v>181</v>
      </c>
      <c r="N10" s="8" t="s">
        <v>197</v>
      </c>
      <c r="O10" s="9" t="s">
        <v>212</v>
      </c>
    </row>
    <row r="11" spans="1:15" ht="15" x14ac:dyDescent="0.25">
      <c r="A11" s="5"/>
      <c r="B11" s="11" t="s">
        <v>26</v>
      </c>
      <c r="C11" s="83" t="str">
        <f t="shared" si="0"/>
        <v>Normalverteilung</v>
      </c>
      <c r="D11" s="84"/>
      <c r="E11" s="5"/>
      <c r="F11" s="5"/>
      <c r="G11" s="5"/>
      <c r="H11" s="5"/>
      <c r="I11" s="5"/>
      <c r="J11" s="5"/>
      <c r="K11" s="5"/>
      <c r="L11" s="5"/>
      <c r="M11" s="1" t="s">
        <v>182</v>
      </c>
      <c r="N11" s="8" t="s">
        <v>198</v>
      </c>
      <c r="O11" s="9" t="s">
        <v>213</v>
      </c>
    </row>
    <row r="12" spans="1:15" ht="15" x14ac:dyDescent="0.25">
      <c r="A12" s="5"/>
      <c r="B12" s="11" t="s">
        <v>27</v>
      </c>
      <c r="C12" s="83" t="str">
        <f t="shared" si="0"/>
        <v>t-Verteilung, Intervallschätzung</v>
      </c>
      <c r="D12" s="84"/>
      <c r="E12" s="5"/>
      <c r="F12" s="5"/>
      <c r="G12" s="5"/>
      <c r="H12" s="5"/>
      <c r="I12" s="5"/>
      <c r="J12" s="5"/>
      <c r="K12" s="5"/>
      <c r="L12" s="5"/>
      <c r="M12" s="1" t="s">
        <v>183</v>
      </c>
      <c r="N12" s="8" t="s">
        <v>199</v>
      </c>
      <c r="O12" s="9" t="s">
        <v>214</v>
      </c>
    </row>
    <row r="13" spans="1:15" ht="15" x14ac:dyDescent="0.25">
      <c r="A13" s="5"/>
      <c r="B13" s="11" t="s">
        <v>28</v>
      </c>
      <c r="C13" s="83" t="str">
        <f t="shared" si="0"/>
        <v>Einleitung in der Hypothesenprüfung</v>
      </c>
      <c r="D13" s="88"/>
      <c r="E13" s="5"/>
      <c r="F13" s="5"/>
      <c r="G13" s="5"/>
      <c r="H13" s="5"/>
      <c r="I13" s="5"/>
      <c r="J13" s="5"/>
      <c r="K13" s="5"/>
      <c r="L13" s="5"/>
      <c r="M13" s="1" t="s">
        <v>201</v>
      </c>
      <c r="N13" s="8" t="s">
        <v>200</v>
      </c>
      <c r="O13" s="9" t="s">
        <v>215</v>
      </c>
    </row>
    <row r="14" spans="1:15" ht="15" x14ac:dyDescent="0.25">
      <c r="A14" s="5"/>
      <c r="B14" s="11" t="s">
        <v>29</v>
      </c>
      <c r="C14" s="83" t="str">
        <f>IF($D$2=$M$2,M14,IF($D$2=$N$2,N14,O14))</f>
        <v>Student t-Test, F-Test, ANOVA</v>
      </c>
      <c r="D14" s="88"/>
      <c r="E14" s="5"/>
      <c r="F14" s="5"/>
      <c r="G14" s="5"/>
      <c r="H14" s="5"/>
      <c r="I14" s="5"/>
      <c r="J14" s="5"/>
      <c r="K14" s="5"/>
      <c r="L14" s="5"/>
      <c r="M14" s="1" t="s">
        <v>184</v>
      </c>
      <c r="N14" s="8" t="s">
        <v>202</v>
      </c>
      <c r="O14" s="9" t="s">
        <v>216</v>
      </c>
    </row>
    <row r="15" spans="1:15" ht="15" x14ac:dyDescent="0.25">
      <c r="A15" s="5"/>
      <c r="B15" s="11" t="s">
        <v>189</v>
      </c>
      <c r="C15" s="83" t="str">
        <f>IF($D$2=$M$2,M15,IF($D$2=$N$2,N15,O15))</f>
        <v>Rangteste</v>
      </c>
      <c r="D15" s="88"/>
      <c r="E15" s="5"/>
      <c r="F15" s="5"/>
      <c r="G15" s="5"/>
      <c r="H15" s="5"/>
      <c r="I15" s="5"/>
      <c r="J15" s="5"/>
      <c r="K15" s="5"/>
      <c r="L15" s="5"/>
      <c r="M15" s="1" t="s">
        <v>185</v>
      </c>
      <c r="N15" s="8" t="s">
        <v>203</v>
      </c>
      <c r="O15" s="9" t="s">
        <v>217</v>
      </c>
    </row>
    <row r="16" spans="1:15" ht="15" x14ac:dyDescent="0.25">
      <c r="A16" s="5"/>
      <c r="B16" s="11" t="s">
        <v>190</v>
      </c>
      <c r="C16" s="83" t="str">
        <f>IF($D$2=$M$2,M16,IF($D$2=$N$2,N16,O16))</f>
        <v>Bedingte Wahrscheinlichkeit, Chance, Logit</v>
      </c>
      <c r="D16" s="88"/>
      <c r="E16" s="5"/>
      <c r="F16" s="5"/>
      <c r="G16" s="5"/>
      <c r="H16" s="5"/>
      <c r="I16" s="5"/>
      <c r="J16" s="5"/>
      <c r="K16" s="5"/>
      <c r="L16" s="5"/>
      <c r="M16" s="1" t="s">
        <v>186</v>
      </c>
      <c r="N16" s="8" t="s">
        <v>204</v>
      </c>
      <c r="O16" s="9" t="s">
        <v>218</v>
      </c>
    </row>
    <row r="17" spans="1:15" ht="15" x14ac:dyDescent="0.25">
      <c r="A17" s="5"/>
      <c r="B17" s="11" t="s">
        <v>191</v>
      </c>
      <c r="C17" s="83" t="str">
        <f>IF($D$2=$M$2,M17,IF($D$2=$N$2,N17,O17))</f>
        <v>Chiquadrattests</v>
      </c>
      <c r="D17" s="88"/>
      <c r="E17" s="5"/>
      <c r="F17" s="5"/>
      <c r="G17" s="5"/>
      <c r="H17" s="5"/>
      <c r="I17" s="5"/>
      <c r="J17" s="5"/>
      <c r="K17" s="5"/>
      <c r="L17" s="5"/>
      <c r="M17" s="1" t="s">
        <v>187</v>
      </c>
      <c r="N17" s="8" t="s">
        <v>205</v>
      </c>
      <c r="O17" s="9" t="s">
        <v>219</v>
      </c>
    </row>
    <row r="18" spans="1:15" ht="15" x14ac:dyDescent="0.25">
      <c r="A18" s="5"/>
      <c r="B18" s="79" t="s">
        <v>192</v>
      </c>
      <c r="C18" s="83" t="str">
        <f>IF($D$2=$M$2,M18,IF($D$2=$N$2,N18,O18))</f>
        <v>Auswertung von diagnostischen Testen</v>
      </c>
      <c r="D18" s="88"/>
      <c r="E18" s="5"/>
      <c r="F18" s="5"/>
      <c r="G18" s="5"/>
      <c r="H18" s="5"/>
      <c r="I18" s="5"/>
      <c r="J18" s="5"/>
      <c r="K18" s="5"/>
      <c r="L18" s="5"/>
      <c r="M18" s="1" t="s">
        <v>188</v>
      </c>
      <c r="N18" s="8" t="s">
        <v>206</v>
      </c>
      <c r="O18" s="9" t="s">
        <v>220</v>
      </c>
    </row>
    <row r="19" spans="1:15" ht="15" x14ac:dyDescent="0.25">
      <c r="A19" s="5"/>
      <c r="B19" s="82"/>
      <c r="C19" s="5"/>
      <c r="D19" s="5"/>
      <c r="E19" s="5"/>
      <c r="F19" s="5"/>
      <c r="G19" s="5"/>
      <c r="H19" s="5"/>
      <c r="I19" s="5"/>
      <c r="J19" s="5"/>
      <c r="K19" s="5"/>
      <c r="L19" s="5"/>
      <c r="M19"/>
      <c r="N19" s="80"/>
      <c r="O19" s="81"/>
    </row>
    <row r="20" spans="1:15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/>
      <c r="N20" s="80"/>
      <c r="O20" s="81"/>
    </row>
    <row r="21" spans="1:15" ht="1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/>
      <c r="N21" s="80"/>
      <c r="O21" s="81"/>
    </row>
    <row r="22" spans="1:15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/>
      <c r="N22" s="80"/>
      <c r="O22" s="81"/>
    </row>
    <row r="23" spans="1:15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/>
      <c r="N23" s="80"/>
      <c r="O23" s="81"/>
    </row>
    <row r="24" spans="1:15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/>
      <c r="N24" s="80"/>
      <c r="O24" s="81"/>
    </row>
    <row r="25" spans="1:15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/>
      <c r="N25" s="80"/>
      <c r="O25" s="81"/>
    </row>
    <row r="26" spans="1:15" ht="15" hidden="1" x14ac:dyDescent="0.25">
      <c r="C26"/>
      <c r="M26"/>
      <c r="N26" s="80"/>
      <c r="O26" s="81"/>
    </row>
    <row r="27" spans="1:15" ht="15" hidden="1" x14ac:dyDescent="0.25">
      <c r="C27"/>
      <c r="M27"/>
      <c r="N27" s="80"/>
      <c r="O27" s="81"/>
    </row>
    <row r="28" spans="1:15" ht="15" hidden="1" x14ac:dyDescent="0.25">
      <c r="C28"/>
      <c r="M28"/>
      <c r="N28" s="80"/>
      <c r="O28" s="81"/>
    </row>
    <row r="29" spans="1:15" ht="15" hidden="1" x14ac:dyDescent="0.25">
      <c r="C29"/>
      <c r="M29"/>
      <c r="N29" s="80"/>
      <c r="O29" s="81"/>
    </row>
    <row r="30" spans="1:15" ht="15" hidden="1" x14ac:dyDescent="0.25">
      <c r="C30"/>
      <c r="M30"/>
      <c r="N30" s="80"/>
      <c r="O30" s="81"/>
    </row>
    <row r="31" spans="1:15" ht="15" hidden="1" x14ac:dyDescent="0.25">
      <c r="C31"/>
      <c r="M31"/>
      <c r="N31" s="80"/>
      <c r="O31" s="81"/>
    </row>
    <row r="32" spans="1:15" ht="15" hidden="1" x14ac:dyDescent="0.25">
      <c r="C32"/>
      <c r="M32"/>
      <c r="N32" s="80"/>
      <c r="O32" s="81"/>
    </row>
    <row r="33" spans="3:15" ht="15" hidden="1" x14ac:dyDescent="0.25">
      <c r="C33"/>
      <c r="M33"/>
      <c r="N33" s="80"/>
      <c r="O33" s="81"/>
    </row>
    <row r="34" spans="3:15" ht="15" hidden="1" x14ac:dyDescent="0.25">
      <c r="C34"/>
      <c r="M34"/>
      <c r="N34" s="80"/>
      <c r="O34" s="81"/>
    </row>
    <row r="35" spans="3:15" ht="15" hidden="1" x14ac:dyDescent="0.25">
      <c r="C35"/>
      <c r="M35"/>
      <c r="N35" s="80"/>
      <c r="O35" s="81"/>
    </row>
    <row r="36" spans="3:15" ht="15" hidden="1" x14ac:dyDescent="0.25">
      <c r="C36"/>
      <c r="M36"/>
      <c r="N36" s="80"/>
      <c r="O36" s="81"/>
    </row>
    <row r="37" spans="3:15" ht="15" hidden="1" x14ac:dyDescent="0.25">
      <c r="C37"/>
      <c r="M37"/>
      <c r="N37" s="80"/>
      <c r="O37" s="81"/>
    </row>
    <row r="38" spans="3:15" ht="15" hidden="1" x14ac:dyDescent="0.25">
      <c r="C38"/>
      <c r="M38"/>
      <c r="N38" s="80"/>
      <c r="O38" s="81"/>
    </row>
    <row r="39" spans="3:15" ht="15" hidden="1" x14ac:dyDescent="0.25">
      <c r="C39"/>
      <c r="M39"/>
      <c r="N39" s="80"/>
      <c r="O39" s="81"/>
    </row>
    <row r="40" spans="3:15" ht="15" hidden="1" x14ac:dyDescent="0.25">
      <c r="C40"/>
      <c r="M40"/>
      <c r="N40" s="80"/>
      <c r="O40" s="81"/>
    </row>
    <row r="41" spans="3:15" ht="15" hidden="1" x14ac:dyDescent="0.25">
      <c r="C41"/>
      <c r="M41"/>
      <c r="N41" s="80"/>
      <c r="O41" s="81"/>
    </row>
    <row r="42" spans="3:15" ht="15" hidden="1" x14ac:dyDescent="0.25">
      <c r="C42"/>
      <c r="M42"/>
      <c r="N42" s="80"/>
      <c r="O42" s="81"/>
    </row>
    <row r="43" spans="3:15" ht="15" hidden="1" x14ac:dyDescent="0.25">
      <c r="C43"/>
      <c r="M43"/>
      <c r="N43" s="80"/>
      <c r="O43" s="81"/>
    </row>
    <row r="44" spans="3:15" ht="15" hidden="1" x14ac:dyDescent="0.25">
      <c r="C44"/>
      <c r="M44"/>
      <c r="N44" s="80"/>
      <c r="O44" s="81"/>
    </row>
    <row r="45" spans="3:15" ht="15" hidden="1" x14ac:dyDescent="0.25">
      <c r="C45"/>
      <c r="M45"/>
      <c r="N45" s="80"/>
      <c r="O45" s="81"/>
    </row>
    <row r="46" spans="3:15" ht="15" hidden="1" x14ac:dyDescent="0.25">
      <c r="C46"/>
      <c r="M46"/>
      <c r="N46" s="80"/>
      <c r="O46" s="81"/>
    </row>
    <row r="47" spans="3:15" ht="15" hidden="1" x14ac:dyDescent="0.25">
      <c r="C47"/>
      <c r="M47"/>
      <c r="N47" s="80"/>
      <c r="O47" s="81"/>
    </row>
    <row r="48" spans="3:15" ht="15" hidden="1" x14ac:dyDescent="0.25">
      <c r="C48"/>
      <c r="M48"/>
      <c r="N48" s="80"/>
      <c r="O48" s="81"/>
    </row>
    <row r="49" spans="3:15" ht="15" hidden="1" x14ac:dyDescent="0.25">
      <c r="C49"/>
      <c r="M49"/>
      <c r="N49" s="80"/>
      <c r="O49" s="81"/>
    </row>
    <row r="50" spans="3:15" ht="15" hidden="1" x14ac:dyDescent="0.25">
      <c r="C50"/>
      <c r="M50"/>
      <c r="N50" s="80"/>
      <c r="O50" s="81"/>
    </row>
    <row r="51" spans="3:15" ht="15" hidden="1" x14ac:dyDescent="0.25">
      <c r="C51"/>
      <c r="M51"/>
      <c r="N51" s="80"/>
      <c r="O51" s="81"/>
    </row>
    <row r="52" spans="3:15" ht="15" hidden="1" x14ac:dyDescent="0.25">
      <c r="C52"/>
      <c r="M52"/>
      <c r="N52" s="80"/>
      <c r="O52" s="81"/>
    </row>
    <row r="53" spans="3:15" ht="15" hidden="1" x14ac:dyDescent="0.25">
      <c r="C53"/>
      <c r="M53"/>
      <c r="N53" s="80"/>
      <c r="O53" s="81"/>
    </row>
    <row r="54" spans="3:15" ht="15" hidden="1" x14ac:dyDescent="0.25">
      <c r="C54"/>
      <c r="M54"/>
      <c r="N54" s="80"/>
      <c r="O54" s="81"/>
    </row>
    <row r="55" spans="3:15" ht="15" hidden="1" x14ac:dyDescent="0.25">
      <c r="C55"/>
      <c r="M55"/>
      <c r="N55" s="80"/>
      <c r="O55" s="81"/>
    </row>
    <row r="56" spans="3:15" ht="15" hidden="1" x14ac:dyDescent="0.25">
      <c r="C56"/>
      <c r="M56"/>
      <c r="N56" s="80"/>
      <c r="O56" s="81"/>
    </row>
    <row r="57" spans="3:15" ht="15" hidden="1" x14ac:dyDescent="0.25">
      <c r="C57"/>
      <c r="M57"/>
      <c r="N57" s="80"/>
      <c r="O57" s="81"/>
    </row>
    <row r="58" spans="3:15" ht="15" hidden="1" x14ac:dyDescent="0.25">
      <c r="C58"/>
      <c r="M58"/>
      <c r="N58" s="80"/>
      <c r="O58" s="81"/>
    </row>
    <row r="59" spans="3:15" ht="15" hidden="1" x14ac:dyDescent="0.25">
      <c r="C59"/>
      <c r="M59"/>
      <c r="N59" s="80"/>
      <c r="O59" s="81"/>
    </row>
    <row r="60" spans="3:15" ht="15" hidden="1" x14ac:dyDescent="0.25">
      <c r="C60"/>
      <c r="M60"/>
      <c r="N60" s="80"/>
      <c r="O60" s="81"/>
    </row>
    <row r="61" spans="3:15" ht="15" hidden="1" x14ac:dyDescent="0.25">
      <c r="C61"/>
      <c r="M61"/>
      <c r="N61" s="80"/>
      <c r="O61" s="81"/>
    </row>
    <row r="62" spans="3:15" ht="15" hidden="1" x14ac:dyDescent="0.25">
      <c r="C62"/>
      <c r="M62"/>
      <c r="N62" s="80"/>
      <c r="O62" s="81"/>
    </row>
    <row r="63" spans="3:15" ht="15" hidden="1" x14ac:dyDescent="0.25">
      <c r="C63"/>
      <c r="M63"/>
      <c r="N63" s="80"/>
      <c r="O63" s="81"/>
    </row>
    <row r="64" spans="3:15" ht="15" hidden="1" x14ac:dyDescent="0.25">
      <c r="C64"/>
      <c r="M64"/>
      <c r="N64" s="80"/>
      <c r="O64" s="81"/>
    </row>
    <row r="65" spans="3:15" ht="15" hidden="1" x14ac:dyDescent="0.25">
      <c r="C65"/>
      <c r="M65"/>
      <c r="N65" s="80"/>
      <c r="O65" s="81"/>
    </row>
    <row r="66" spans="3:15" ht="15" hidden="1" x14ac:dyDescent="0.25">
      <c r="C66"/>
      <c r="M66"/>
      <c r="N66" s="80"/>
      <c r="O66" s="81"/>
    </row>
    <row r="67" spans="3:15" ht="15" hidden="1" x14ac:dyDescent="0.25">
      <c r="C67"/>
      <c r="M67"/>
      <c r="N67" s="80"/>
      <c r="O67" s="81"/>
    </row>
    <row r="68" spans="3:15" ht="15" hidden="1" x14ac:dyDescent="0.25">
      <c r="C68"/>
      <c r="M68"/>
      <c r="N68" s="80"/>
      <c r="O68" s="81"/>
    </row>
    <row r="69" spans="3:15" ht="15" hidden="1" x14ac:dyDescent="0.25">
      <c r="C69"/>
      <c r="M69"/>
      <c r="N69" s="80"/>
      <c r="O69" s="81"/>
    </row>
    <row r="70" spans="3:15" ht="15" hidden="1" x14ac:dyDescent="0.25">
      <c r="C70"/>
      <c r="M70"/>
      <c r="N70" s="80"/>
      <c r="O70" s="81"/>
    </row>
    <row r="71" spans="3:15" ht="15" hidden="1" x14ac:dyDescent="0.25">
      <c r="C71"/>
      <c r="M71"/>
      <c r="N71" s="80"/>
      <c r="O71" s="81"/>
    </row>
    <row r="72" spans="3:15" ht="15" hidden="1" x14ac:dyDescent="0.25">
      <c r="C72"/>
      <c r="M72"/>
      <c r="N72" s="80"/>
      <c r="O72" s="81"/>
    </row>
    <row r="73" spans="3:15" ht="15" hidden="1" x14ac:dyDescent="0.25">
      <c r="C73"/>
      <c r="M73"/>
      <c r="N73" s="80"/>
      <c r="O73" s="81"/>
    </row>
    <row r="74" spans="3:15" ht="15" hidden="1" x14ac:dyDescent="0.25">
      <c r="C74"/>
      <c r="M74"/>
      <c r="N74" s="80"/>
      <c r="O74" s="81"/>
    </row>
    <row r="75" spans="3:15" ht="15" hidden="1" x14ac:dyDescent="0.25">
      <c r="C75"/>
      <c r="M75"/>
      <c r="N75" s="80"/>
      <c r="O75" s="81"/>
    </row>
    <row r="76" spans="3:15" ht="15" hidden="1" x14ac:dyDescent="0.25">
      <c r="C76"/>
      <c r="M76"/>
      <c r="N76" s="80"/>
      <c r="O76" s="81"/>
    </row>
    <row r="77" spans="3:15" ht="15" hidden="1" x14ac:dyDescent="0.25">
      <c r="C77"/>
      <c r="M77"/>
      <c r="N77" s="80"/>
      <c r="O77" s="81"/>
    </row>
    <row r="78" spans="3:15" ht="15" hidden="1" x14ac:dyDescent="0.25">
      <c r="C78"/>
      <c r="M78"/>
      <c r="N78" s="80"/>
      <c r="O78" s="81"/>
    </row>
    <row r="79" spans="3:15" ht="15" hidden="1" x14ac:dyDescent="0.25">
      <c r="C79"/>
      <c r="M79"/>
      <c r="N79" s="80"/>
      <c r="O79" s="81"/>
    </row>
    <row r="80" spans="3:15" ht="15" hidden="1" x14ac:dyDescent="0.25">
      <c r="C80"/>
      <c r="M80"/>
      <c r="N80" s="80"/>
      <c r="O80" s="81"/>
    </row>
    <row r="81" spans="3:15" ht="15" hidden="1" x14ac:dyDescent="0.25">
      <c r="C81"/>
      <c r="M81"/>
      <c r="N81" s="80"/>
      <c r="O81" s="81"/>
    </row>
    <row r="82" spans="3:15" ht="15" hidden="1" x14ac:dyDescent="0.25">
      <c r="C82"/>
      <c r="M82"/>
      <c r="N82" s="80"/>
      <c r="O82" s="81"/>
    </row>
    <row r="83" spans="3:15" ht="15" hidden="1" x14ac:dyDescent="0.25">
      <c r="C83"/>
      <c r="M83"/>
      <c r="N83" s="80"/>
      <c r="O83" s="81"/>
    </row>
    <row r="84" spans="3:15" ht="15" hidden="1" x14ac:dyDescent="0.25">
      <c r="C84"/>
      <c r="M84"/>
      <c r="N84" s="80"/>
      <c r="O84" s="81"/>
    </row>
    <row r="85" spans="3:15" ht="15" hidden="1" x14ac:dyDescent="0.25">
      <c r="C85"/>
      <c r="M85"/>
      <c r="N85" s="80"/>
      <c r="O85" s="81"/>
    </row>
    <row r="86" spans="3:15" ht="15" hidden="1" x14ac:dyDescent="0.25">
      <c r="C86"/>
      <c r="M86"/>
      <c r="N86" s="80"/>
      <c r="O86" s="81"/>
    </row>
    <row r="87" spans="3:15" ht="15" hidden="1" x14ac:dyDescent="0.25">
      <c r="C87"/>
      <c r="M87"/>
      <c r="N87" s="80"/>
      <c r="O87" s="81"/>
    </row>
    <row r="88" spans="3:15" ht="15" hidden="1" x14ac:dyDescent="0.25">
      <c r="C88"/>
      <c r="M88"/>
      <c r="N88" s="80"/>
      <c r="O88" s="81"/>
    </row>
    <row r="89" spans="3:15" ht="15" hidden="1" x14ac:dyDescent="0.25">
      <c r="C89"/>
      <c r="M89"/>
      <c r="N89" s="80"/>
      <c r="O89" s="81"/>
    </row>
    <row r="90" spans="3:15" ht="15" hidden="1" x14ac:dyDescent="0.25">
      <c r="C90"/>
      <c r="M90"/>
      <c r="N90" s="80"/>
      <c r="O90" s="81"/>
    </row>
    <row r="91" spans="3:15" ht="15" hidden="1" x14ac:dyDescent="0.25">
      <c r="C91"/>
      <c r="M91"/>
      <c r="N91" s="80"/>
      <c r="O91" s="81"/>
    </row>
    <row r="92" spans="3:15" ht="15" hidden="1" x14ac:dyDescent="0.25">
      <c r="C92"/>
      <c r="M92"/>
      <c r="N92" s="80"/>
      <c r="O92" s="81"/>
    </row>
    <row r="93" spans="3:15" ht="15" hidden="1" x14ac:dyDescent="0.25">
      <c r="C93"/>
      <c r="M93"/>
      <c r="N93" s="80"/>
      <c r="O93" s="81"/>
    </row>
    <row r="94" spans="3:15" ht="15" hidden="1" x14ac:dyDescent="0.25">
      <c r="C94"/>
      <c r="M94"/>
      <c r="N94" s="80"/>
      <c r="O94" s="81"/>
    </row>
    <row r="95" spans="3:15" ht="15" hidden="1" x14ac:dyDescent="0.25">
      <c r="C95"/>
      <c r="M95"/>
      <c r="N95" s="80"/>
      <c r="O95" s="81"/>
    </row>
    <row r="96" spans="3:15" ht="15" hidden="1" x14ac:dyDescent="0.25">
      <c r="C96"/>
      <c r="M96"/>
      <c r="N96" s="80"/>
      <c r="O96" s="81"/>
    </row>
    <row r="97" spans="3:15" ht="15" hidden="1" x14ac:dyDescent="0.25">
      <c r="C97"/>
      <c r="M97"/>
      <c r="N97" s="80"/>
      <c r="O97" s="81"/>
    </row>
    <row r="98" spans="3:15" ht="15" hidden="1" x14ac:dyDescent="0.25">
      <c r="C98"/>
      <c r="M98"/>
      <c r="N98" s="80"/>
      <c r="O98" s="81"/>
    </row>
    <row r="99" spans="3:15" ht="15" hidden="1" x14ac:dyDescent="0.25">
      <c r="C99"/>
      <c r="M99"/>
      <c r="N99" s="80"/>
      <c r="O99" s="81"/>
    </row>
    <row r="100" spans="3:15" ht="15" hidden="1" x14ac:dyDescent="0.25">
      <c r="C100"/>
      <c r="M100"/>
      <c r="N100" s="80"/>
      <c r="O100" s="81"/>
    </row>
    <row r="101" spans="3:15" ht="15" hidden="1" x14ac:dyDescent="0.25">
      <c r="C101"/>
      <c r="M101"/>
      <c r="N101" s="80"/>
      <c r="O101" s="81"/>
    </row>
  </sheetData>
  <mergeCells count="16">
    <mergeCell ref="C18:D18"/>
    <mergeCell ref="C13:D13"/>
    <mergeCell ref="C14:D14"/>
    <mergeCell ref="C15:D15"/>
    <mergeCell ref="C16:D16"/>
    <mergeCell ref="C17:D17"/>
    <mergeCell ref="C9:D9"/>
    <mergeCell ref="C10:D10"/>
    <mergeCell ref="C11:D11"/>
    <mergeCell ref="C12:D12"/>
    <mergeCell ref="B2:C2"/>
    <mergeCell ref="C4:D4"/>
    <mergeCell ref="C5:D5"/>
    <mergeCell ref="C6:D6"/>
    <mergeCell ref="C7:D7"/>
    <mergeCell ref="C8:D8"/>
  </mergeCells>
  <dataValidations count="1">
    <dataValidation type="list" allowBlank="1" showInputMessage="1" showErrorMessage="1" sqref="D2">
      <formula1>nyelv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N25" sqref="N25"/>
    </sheetView>
  </sheetViews>
  <sheetFormatPr defaultColWidth="0" defaultRowHeight="15" zeroHeight="1" x14ac:dyDescent="0.25"/>
  <cols>
    <col min="1" max="1" width="9.140625" customWidth="1"/>
    <col min="2" max="2" width="60.7109375" customWidth="1"/>
    <col min="3" max="3" width="15.7109375" customWidth="1"/>
    <col min="4" max="4" width="30.7109375" customWidth="1"/>
    <col min="5" max="8" width="15.7109375" customWidth="1"/>
    <col min="9" max="12" width="9.140625" customWidth="1"/>
    <col min="13" max="15" width="60.7109375" style="26" hidden="1" customWidth="1"/>
    <col min="16" max="16384" width="9.140625" hidden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21" x14ac:dyDescent="0.35">
      <c r="A2" s="5"/>
      <c r="B2" s="15" t="str">
        <f>IF(T!$D$2=T!$M$2,M2,IF(T!$D$2=T!$N$2,N2,O2))</f>
        <v>Gib die gefragten Werte in den grünen Zellen!</v>
      </c>
      <c r="C2" s="6"/>
      <c r="D2" s="6"/>
      <c r="E2" s="6"/>
      <c r="F2" s="6"/>
      <c r="G2" s="6"/>
      <c r="H2" s="5"/>
      <c r="I2" s="5"/>
      <c r="J2" s="5"/>
      <c r="K2" s="5"/>
      <c r="L2" s="5"/>
      <c r="M2" s="12" t="s">
        <v>30</v>
      </c>
      <c r="N2" s="13" t="s">
        <v>72</v>
      </c>
      <c r="O2" s="14" t="s">
        <v>31</v>
      </c>
    </row>
    <row r="3" spans="1:15" x14ac:dyDescent="0.25">
      <c r="A3" s="5"/>
      <c r="B3" s="6"/>
      <c r="C3" s="6"/>
      <c r="D3" s="6"/>
      <c r="E3" s="6"/>
      <c r="F3" s="6"/>
      <c r="G3" s="6"/>
      <c r="H3" s="5"/>
      <c r="I3" s="5"/>
      <c r="J3" s="5"/>
      <c r="K3" s="5"/>
      <c r="L3" s="5"/>
      <c r="M3" s="26" t="s">
        <v>167</v>
      </c>
      <c r="N3" s="13" t="s">
        <v>168</v>
      </c>
      <c r="O3" s="14" t="s">
        <v>169</v>
      </c>
    </row>
    <row r="4" spans="1:15" ht="30" customHeight="1" x14ac:dyDescent="0.25">
      <c r="A4" s="5"/>
      <c r="B4" s="76" t="str">
        <f>IF(T!$D$2=T!$M$2,M3,IF(T!$D$2=T!$N$2,N3,O3))</f>
        <v>Eine neue Früherkennungsmethode wird eingesetzt für die Diagnostisierung einer Krankheit mit 6% Prävalenz.</v>
      </c>
      <c r="C4" s="6"/>
      <c r="D4" s="6"/>
      <c r="E4" s="6"/>
      <c r="F4" s="6"/>
      <c r="G4" s="6"/>
      <c r="H4" s="5"/>
      <c r="I4" s="5"/>
      <c r="J4" s="5"/>
      <c r="K4" s="5"/>
      <c r="L4" s="5"/>
      <c r="M4" s="26" t="s">
        <v>170</v>
      </c>
      <c r="N4" s="13" t="s">
        <v>171</v>
      </c>
      <c r="O4" s="14" t="s">
        <v>172</v>
      </c>
    </row>
    <row r="5" spans="1:15" ht="30" customHeight="1" x14ac:dyDescent="0.25">
      <c r="A5" s="5"/>
      <c r="B5" s="78" t="str">
        <f>IF(T!$D$2=T!$M$2,M4,IF(T!$D$2=T!$N$2,N4,O4))</f>
        <v>Die Sensitivität der Methode ist 99%, die Segreganz ist 55%.</v>
      </c>
      <c r="C5" s="6"/>
      <c r="D5" s="6"/>
      <c r="E5" s="6"/>
      <c r="F5" s="6"/>
      <c r="G5" s="6"/>
      <c r="H5" s="5"/>
      <c r="I5" s="5"/>
      <c r="J5" s="5"/>
      <c r="K5" s="5"/>
      <c r="L5" s="5"/>
      <c r="N5" s="13"/>
      <c r="O5" s="14"/>
    </row>
    <row r="6" spans="1:15" x14ac:dyDescent="0.25">
      <c r="A6" s="5"/>
      <c r="B6" s="6"/>
      <c r="C6" s="6"/>
      <c r="D6" s="6"/>
      <c r="E6" s="6"/>
      <c r="F6" s="6"/>
      <c r="G6" s="6"/>
      <c r="H6" s="5"/>
      <c r="I6" s="5"/>
      <c r="J6" s="5"/>
      <c r="K6" s="5"/>
      <c r="L6" s="5"/>
      <c r="M6" s="26" t="s">
        <v>2</v>
      </c>
      <c r="N6" s="13" t="s">
        <v>93</v>
      </c>
      <c r="O6" s="14" t="s">
        <v>35</v>
      </c>
    </row>
    <row r="7" spans="1:15" x14ac:dyDescent="0.25">
      <c r="A7" s="5"/>
      <c r="B7" s="35" t="str">
        <f>IF(T!$D$2=T!$M$2,M6,IF(T!$D$2=T!$N$2,N6,O6))</f>
        <v>Stelle die Wahrheitsmatrix zusammen.</v>
      </c>
      <c r="C7" s="6"/>
      <c r="D7" s="6"/>
      <c r="E7" s="6"/>
      <c r="F7" s="6"/>
      <c r="G7" s="6"/>
      <c r="H7" s="5"/>
      <c r="I7" s="5"/>
      <c r="J7" s="5"/>
      <c r="K7" s="5"/>
      <c r="L7" s="5"/>
      <c r="M7" s="26" t="s">
        <v>104</v>
      </c>
      <c r="N7" s="13" t="s">
        <v>103</v>
      </c>
      <c r="O7" s="14" t="s">
        <v>105</v>
      </c>
    </row>
    <row r="8" spans="1:15" x14ac:dyDescent="0.25">
      <c r="A8" s="5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26" t="s">
        <v>8</v>
      </c>
      <c r="N8" s="13" t="s">
        <v>96</v>
      </c>
      <c r="O8" s="14" t="s">
        <v>43</v>
      </c>
    </row>
    <row r="9" spans="1:15" ht="30" customHeight="1" x14ac:dyDescent="0.25">
      <c r="A9" s="5"/>
      <c r="B9" s="6"/>
      <c r="C9" s="5"/>
      <c r="D9" s="6"/>
      <c r="E9" s="6"/>
      <c r="F9" s="85" t="str">
        <f>IF(T!$D$2=T!$M$2,M11,IF(T!$D$2=T!$N$2,N11,O11))</f>
        <v>Ergebins des diagnostischen Tests</v>
      </c>
      <c r="G9" s="88"/>
      <c r="H9" s="89" t="str">
        <f>IF(T!$D$2=T!$M$2,M14,IF(T!$D$2=T!$N$2,N14,O14))</f>
        <v>Randhäufigkeit</v>
      </c>
      <c r="I9" s="5"/>
      <c r="J9" s="5"/>
      <c r="K9" s="5"/>
      <c r="L9" s="5"/>
      <c r="M9" s="26" t="s">
        <v>6</v>
      </c>
      <c r="N9" s="13" t="s">
        <v>94</v>
      </c>
      <c r="O9" s="14" t="s">
        <v>36</v>
      </c>
    </row>
    <row r="10" spans="1:15" ht="15.75" thickBot="1" x14ac:dyDescent="0.3">
      <c r="A10" s="5"/>
      <c r="B10" s="6"/>
      <c r="C10" s="5"/>
      <c r="D10" s="6"/>
      <c r="E10" s="6"/>
      <c r="F10" s="36" t="str">
        <f>IF(T!$D$2=T!$M$2,M12,IF(T!$D$2=T!$N$2,N12,O12))</f>
        <v>negativ</v>
      </c>
      <c r="G10" s="36" t="str">
        <f>IF(T!$D$2=T!$M$2,M13,IF(T!$D$2=T!$N$2,N13,O13))</f>
        <v>positiv</v>
      </c>
      <c r="H10" s="90"/>
      <c r="I10" s="5"/>
      <c r="J10" s="5"/>
      <c r="K10" s="5"/>
      <c r="L10" s="5"/>
      <c r="M10" s="26" t="s">
        <v>7</v>
      </c>
      <c r="N10" s="13" t="s">
        <v>95</v>
      </c>
      <c r="O10" s="14" t="s">
        <v>37</v>
      </c>
    </row>
    <row r="11" spans="1:15" x14ac:dyDescent="0.25">
      <c r="A11" s="5"/>
      <c r="B11" s="6"/>
      <c r="C11" s="5"/>
      <c r="D11" s="89" t="str">
        <f>IF(T!$D$2=T!$M$2,M8,IF(T!$D$2=T!$N$2,N8,O8))</f>
        <v>tatsächliche Zustand (Ergebnis der "Goldstandard"-Methode)</v>
      </c>
      <c r="E11" s="16" t="str">
        <f>IF(T!$D$2=T!$M$2,M9,IF(T!$D$2=T!$N$2,N9,O9))</f>
        <v>gesund</v>
      </c>
      <c r="F11" s="47"/>
      <c r="G11" s="48"/>
      <c r="H11" s="49"/>
      <c r="I11" s="5"/>
      <c r="J11" s="5"/>
      <c r="K11" s="5"/>
      <c r="L11" s="5"/>
      <c r="M11" s="26" t="s">
        <v>5</v>
      </c>
      <c r="N11" s="13" t="s">
        <v>62</v>
      </c>
      <c r="O11" s="14" t="s">
        <v>38</v>
      </c>
    </row>
    <row r="12" spans="1:15" ht="15.75" thickBot="1" x14ac:dyDescent="0.3">
      <c r="A12" s="5"/>
      <c r="B12" s="6"/>
      <c r="C12" s="5"/>
      <c r="D12" s="90"/>
      <c r="E12" s="16" t="str">
        <f>IF(T!$D$2=T!$M$2,M10,IF(T!$D$2=T!$N$2,N10,O10))</f>
        <v>krank</v>
      </c>
      <c r="F12" s="50"/>
      <c r="G12" s="51"/>
      <c r="H12" s="49"/>
      <c r="I12" s="5"/>
      <c r="J12" s="5"/>
      <c r="K12" s="5"/>
      <c r="L12" s="5"/>
      <c r="M12" s="26" t="s">
        <v>3</v>
      </c>
      <c r="N12" s="13" t="s">
        <v>61</v>
      </c>
      <c r="O12" s="14" t="s">
        <v>39</v>
      </c>
    </row>
    <row r="13" spans="1:15" x14ac:dyDescent="0.25">
      <c r="A13" s="5"/>
      <c r="B13" s="6"/>
      <c r="C13" s="5"/>
      <c r="D13" s="85" t="str">
        <f>IF(T!$D$2=T!$M$2,M14,IF(T!$D$2=T!$N$2,N14,O14))</f>
        <v>Randhäufigkeit</v>
      </c>
      <c r="E13" s="88"/>
      <c r="F13" s="52"/>
      <c r="G13" s="52"/>
      <c r="H13" s="53"/>
      <c r="I13" s="5"/>
      <c r="J13" s="5"/>
      <c r="K13" s="5"/>
      <c r="L13" s="5"/>
      <c r="M13" s="26" t="s">
        <v>4</v>
      </c>
      <c r="N13" s="13" t="s">
        <v>60</v>
      </c>
      <c r="O13" s="14" t="s">
        <v>40</v>
      </c>
    </row>
    <row r="14" spans="1:15" x14ac:dyDescent="0.25">
      <c r="A14" s="5"/>
      <c r="B14" s="6"/>
      <c r="C14" s="6"/>
      <c r="D14" s="6"/>
      <c r="E14" s="6"/>
      <c r="F14" s="6"/>
      <c r="G14" s="6"/>
      <c r="H14" s="5"/>
      <c r="I14" s="5"/>
      <c r="J14" s="5"/>
      <c r="K14" s="5"/>
      <c r="L14" s="5"/>
      <c r="M14" s="26" t="s">
        <v>9</v>
      </c>
      <c r="N14" s="13" t="s">
        <v>63</v>
      </c>
      <c r="O14" s="14" t="s">
        <v>41</v>
      </c>
    </row>
    <row r="15" spans="1:15" ht="15.75" customHeight="1" x14ac:dyDescent="0.25">
      <c r="A15" s="5"/>
      <c r="B15" s="3" t="str">
        <f>IF(T!$D$2=T!$M$2,M15,IF(T!$D$2=T!$N$2,N15,O15))</f>
        <v>Berechne die folgenden Parameter.</v>
      </c>
      <c r="C15" s="6"/>
      <c r="D15" s="5"/>
      <c r="E15" s="71"/>
      <c r="F15" s="71"/>
      <c r="G15" s="71"/>
      <c r="H15" s="71"/>
      <c r="I15" s="71"/>
      <c r="J15" s="5"/>
      <c r="K15" s="5"/>
      <c r="L15" s="5"/>
      <c r="M15" s="26" t="s">
        <v>90</v>
      </c>
      <c r="N15" s="13" t="s">
        <v>91</v>
      </c>
      <c r="O15" s="14" t="s">
        <v>92</v>
      </c>
    </row>
    <row r="16" spans="1:15" x14ac:dyDescent="0.25">
      <c r="A16" s="5"/>
      <c r="B16" s="6"/>
      <c r="C16" s="6"/>
      <c r="D16" s="5"/>
      <c r="E16" s="71"/>
      <c r="F16" s="71"/>
      <c r="G16" s="71"/>
      <c r="H16" s="71"/>
      <c r="I16" s="71"/>
      <c r="J16" s="5"/>
      <c r="K16" s="5"/>
      <c r="L16" s="5"/>
      <c r="N16" s="13"/>
      <c r="O16" s="14"/>
    </row>
    <row r="17" spans="1:15" x14ac:dyDescent="0.25">
      <c r="A17" s="5"/>
      <c r="B17" s="3" t="str">
        <f>IF(T!$D$2=T!$M$2,M23,IF(T!$D$2=T!$N$2,N23,O23))</f>
        <v>Falschnegativrate</v>
      </c>
      <c r="C17" s="70"/>
      <c r="D17" s="44"/>
      <c r="E17" s="72"/>
      <c r="F17" s="72"/>
      <c r="G17" s="72"/>
      <c r="H17" s="72"/>
      <c r="I17" s="71"/>
      <c r="J17" s="5"/>
      <c r="K17" s="5"/>
      <c r="L17" s="5"/>
      <c r="N17" s="13"/>
      <c r="O17" s="14"/>
    </row>
    <row r="18" spans="1:15" x14ac:dyDescent="0.25">
      <c r="A18" s="5"/>
      <c r="B18" s="3" t="str">
        <f>IF(T!$D$2=T!$M$2,M25,IF(T!$D$2=T!$N$2,N25,O25))</f>
        <v>Falschpositivrate:</v>
      </c>
      <c r="C18" s="70"/>
      <c r="D18" s="44"/>
      <c r="E18" s="72"/>
      <c r="F18" s="72"/>
      <c r="G18" s="72"/>
      <c r="H18" s="72"/>
      <c r="I18" s="71"/>
      <c r="J18" s="5"/>
      <c r="K18" s="5"/>
      <c r="L18" s="5"/>
      <c r="N18" s="13"/>
      <c r="O18" s="14"/>
    </row>
    <row r="19" spans="1:15" x14ac:dyDescent="0.25">
      <c r="A19" s="5"/>
      <c r="B19" s="3" t="str">
        <f>IF(T!$D$2=T!$M$2,M27,IF(T!$D$2=T!$N$2,N27,O27))</f>
        <v>Relevanz:</v>
      </c>
      <c r="C19" s="70"/>
      <c r="D19" s="43"/>
      <c r="E19" s="72"/>
      <c r="F19" s="72"/>
      <c r="G19" s="72"/>
      <c r="H19" s="72"/>
      <c r="I19" s="71"/>
      <c r="J19" s="5"/>
      <c r="K19" s="5"/>
      <c r="L19" s="5"/>
      <c r="N19" s="13"/>
      <c r="O19" s="14"/>
    </row>
    <row r="20" spans="1:15" x14ac:dyDescent="0.25">
      <c r="A20" s="5"/>
      <c r="B20" s="3" t="str">
        <f>IF(T!$D$2=T!$M$2,M28,IF(T!$D$2=T!$N$2,N28,O28))</f>
        <v>Falschalarmrate:</v>
      </c>
      <c r="C20" s="70"/>
      <c r="D20" s="43"/>
      <c r="E20" s="72"/>
      <c r="F20" s="72"/>
      <c r="G20" s="72"/>
      <c r="H20" s="72"/>
      <c r="I20" s="71"/>
      <c r="J20" s="5"/>
      <c r="K20" s="5"/>
      <c r="L20" s="5"/>
      <c r="N20" s="13"/>
      <c r="O20" s="14"/>
    </row>
    <row r="21" spans="1:15" x14ac:dyDescent="0.25">
      <c r="A21" s="5"/>
      <c r="B21" s="3" t="str">
        <f>IF(T!$D$2=T!$M$2,M24,IF(T!$D$2=T!$N$2,N24,O24))</f>
        <v>Spezifizität:</v>
      </c>
      <c r="C21" s="70"/>
      <c r="D21" s="43"/>
      <c r="E21" s="72"/>
      <c r="F21" s="72"/>
      <c r="G21" s="72"/>
      <c r="H21" s="71"/>
      <c r="I21" s="71"/>
      <c r="J21" s="5"/>
      <c r="K21" s="5"/>
      <c r="L21" s="5"/>
      <c r="N21" s="13"/>
      <c r="O21" s="14"/>
    </row>
    <row r="22" spans="1:15" ht="15.75" customHeight="1" x14ac:dyDescent="0.25">
      <c r="A22" s="5"/>
      <c r="B22" s="3" t="str">
        <f>IF(T!$D$2=T!$M$2,M30,IF(T!$D$2=T!$N$2,N30,O30))</f>
        <v>falsche Beruhigungsrate</v>
      </c>
      <c r="C22" s="70"/>
      <c r="D22" s="43"/>
      <c r="E22" s="72"/>
      <c r="F22" s="72"/>
      <c r="G22" s="72"/>
      <c r="H22" s="72"/>
      <c r="I22" s="71"/>
      <c r="J22" s="5"/>
      <c r="K22" s="5"/>
      <c r="L22" s="5"/>
      <c r="M22" s="26" t="s">
        <v>81</v>
      </c>
      <c r="N22" s="13" t="s">
        <v>68</v>
      </c>
      <c r="O22" s="14" t="s">
        <v>47</v>
      </c>
    </row>
    <row r="23" spans="1:15" x14ac:dyDescent="0.25">
      <c r="A23" s="5"/>
      <c r="B23" s="3" t="str">
        <f>IF(T!$D$2=T!$M$2,M31,IF(T!$D$2=T!$N$2,N31,O31))</f>
        <v>diagnostische Effektivität</v>
      </c>
      <c r="C23" s="70"/>
      <c r="D23" s="43"/>
      <c r="E23" s="72"/>
      <c r="F23" s="73"/>
      <c r="G23" s="73"/>
      <c r="H23" s="73"/>
      <c r="I23" s="71"/>
      <c r="J23" s="5"/>
      <c r="K23" s="5"/>
      <c r="L23" s="5"/>
      <c r="M23" s="26" t="s">
        <v>82</v>
      </c>
      <c r="N23" s="13" t="s">
        <v>221</v>
      </c>
      <c r="O23" s="14" t="s">
        <v>48</v>
      </c>
    </row>
    <row r="24" spans="1:15" x14ac:dyDescent="0.25">
      <c r="A24" s="5"/>
      <c r="B24" s="64"/>
      <c r="C24" s="72"/>
      <c r="D24" s="43"/>
      <c r="E24" s="72"/>
      <c r="F24" s="73"/>
      <c r="G24" s="73"/>
      <c r="H24" s="73"/>
      <c r="I24" s="71"/>
      <c r="J24" s="5"/>
      <c r="K24" s="5"/>
      <c r="L24" s="5"/>
      <c r="M24" s="26" t="s">
        <v>10</v>
      </c>
      <c r="N24" s="13" t="s">
        <v>69</v>
      </c>
      <c r="O24" s="14" t="s">
        <v>49</v>
      </c>
    </row>
    <row r="25" spans="1:15" x14ac:dyDescent="0.25">
      <c r="A25" s="5"/>
      <c r="B25" s="35" t="str">
        <f>IF(T!$D$2=T!$M$2,M33,IF(T!$D$2=T!$N$2,N33,O33))</f>
        <v>Weitere Fragen:</v>
      </c>
      <c r="C25" s="43"/>
      <c r="D25" s="43"/>
      <c r="E25" s="72"/>
      <c r="F25" s="73"/>
      <c r="G25" s="73"/>
      <c r="H25" s="73"/>
      <c r="I25" s="71"/>
      <c r="J25" s="5"/>
      <c r="K25" s="5"/>
      <c r="L25" s="5"/>
      <c r="M25" s="26" t="s">
        <v>83</v>
      </c>
      <c r="N25" s="13" t="s">
        <v>222</v>
      </c>
      <c r="O25" s="14" t="s">
        <v>50</v>
      </c>
    </row>
    <row r="26" spans="1:15" x14ac:dyDescent="0.25">
      <c r="A26" s="5"/>
      <c r="B26" s="5"/>
      <c r="C26" s="44"/>
      <c r="D26" s="44"/>
      <c r="E26" s="72"/>
      <c r="F26" s="73"/>
      <c r="G26" s="73"/>
      <c r="H26" s="74"/>
      <c r="I26" s="71"/>
      <c r="J26" s="5"/>
      <c r="K26" s="5"/>
      <c r="L26" s="5"/>
      <c r="N26" s="13"/>
      <c r="O26" s="14"/>
    </row>
    <row r="27" spans="1:15" x14ac:dyDescent="0.25">
      <c r="A27" s="5"/>
      <c r="B27" s="67" t="str">
        <f>IF(T!$D$2=T!$M$2,M34,IF(T!$D$2=T!$N$2,N34,O34))</f>
        <v>Was ist die Wkeit, …</v>
      </c>
      <c r="C27" s="44"/>
      <c r="D27" s="44"/>
      <c r="E27" s="72"/>
      <c r="F27" s="73"/>
      <c r="G27" s="73"/>
      <c r="H27" s="73"/>
      <c r="I27" s="71"/>
      <c r="J27" s="5"/>
      <c r="K27" s="5"/>
      <c r="L27" s="5"/>
      <c r="M27" s="26" t="s">
        <v>85</v>
      </c>
      <c r="N27" s="13" t="s">
        <v>70</v>
      </c>
      <c r="O27" s="14" t="s">
        <v>53</v>
      </c>
    </row>
    <row r="28" spans="1:15" x14ac:dyDescent="0.25">
      <c r="A28" s="5"/>
      <c r="B28" s="67" t="str">
        <f>IF(T!$D$2=T!$M$2,M35,IF(T!$D$2=T!$N$2,N35,O35))</f>
        <v>… dass ein positives Ergebnis anzeigender Patient wirklich krank ist?</v>
      </c>
      <c r="C28" s="75"/>
      <c r="D28" s="44"/>
      <c r="E28" s="72"/>
      <c r="F28" s="73"/>
      <c r="G28" s="73"/>
      <c r="H28" s="73"/>
      <c r="I28" s="71"/>
      <c r="J28" s="5"/>
      <c r="K28" s="5"/>
      <c r="L28" s="5"/>
      <c r="M28" s="26" t="s">
        <v>86</v>
      </c>
      <c r="N28" s="13" t="s">
        <v>75</v>
      </c>
      <c r="O28" s="14" t="s">
        <v>54</v>
      </c>
    </row>
    <row r="29" spans="1:15" x14ac:dyDescent="0.25">
      <c r="A29" s="5"/>
      <c r="B29" s="67" t="str">
        <f>IF(T!$D$2=T!$M$2,M36,IF(T!$D$2=T!$N$2,N36,O36))</f>
        <v>… dass ein Kranker positives Testergebnis anzeigt?</v>
      </c>
      <c r="C29" s="75"/>
      <c r="D29" s="44"/>
      <c r="E29" s="72"/>
      <c r="F29" s="73"/>
      <c r="G29" s="73"/>
      <c r="H29" s="73"/>
      <c r="I29" s="71"/>
      <c r="J29" s="5"/>
      <c r="K29" s="5"/>
      <c r="L29" s="5"/>
      <c r="M29" s="26" t="s">
        <v>87</v>
      </c>
      <c r="N29" s="13" t="s">
        <v>71</v>
      </c>
      <c r="O29" s="14" t="s">
        <v>55</v>
      </c>
    </row>
    <row r="30" spans="1:15" x14ac:dyDescent="0.25">
      <c r="A30" s="5"/>
      <c r="B30" s="67" t="str">
        <f>IF(T!$D$2=T!$M$2,M37,IF(T!$D$2=T!$N$2,N37,O37))</f>
        <v>… dass ein Gesunder falsch diagnostisiert wird?</v>
      </c>
      <c r="C30" s="75"/>
      <c r="D30" s="44"/>
      <c r="E30" s="72"/>
      <c r="F30" s="73"/>
      <c r="G30" s="73"/>
      <c r="H30" s="73"/>
      <c r="I30" s="71"/>
      <c r="J30" s="5"/>
      <c r="K30" s="5"/>
      <c r="L30" s="5"/>
      <c r="M30" s="26" t="s">
        <v>88</v>
      </c>
      <c r="N30" s="13" t="s">
        <v>76</v>
      </c>
      <c r="O30" s="14" t="s">
        <v>56</v>
      </c>
    </row>
    <row r="31" spans="1:15" s="26" customFormat="1" x14ac:dyDescent="0.25">
      <c r="A31" s="5"/>
      <c r="B31" s="67" t="str">
        <f>IF(T!$D$2=T!$M$2,M38,IF(T!$D$2=T!$N$2,N38,O38))</f>
        <v>… dass ein Kranker richtig diagnostisiert wird?</v>
      </c>
      <c r="C31" s="75"/>
      <c r="D31" s="44"/>
      <c r="E31" s="72"/>
      <c r="F31" s="73"/>
      <c r="G31" s="73"/>
      <c r="H31" s="74"/>
      <c r="I31" s="71"/>
      <c r="J31" s="5"/>
      <c r="K31" s="5"/>
      <c r="L31" s="5"/>
      <c r="M31" s="26" t="s">
        <v>89</v>
      </c>
      <c r="N31" s="13" t="s">
        <v>97</v>
      </c>
      <c r="O31" s="14" t="s">
        <v>57</v>
      </c>
    </row>
    <row r="32" spans="1:15" s="26" customFormat="1" x14ac:dyDescent="0.25">
      <c r="A32" s="5"/>
      <c r="B32" s="67" t="str">
        <f>IF(T!$D$2=T!$M$2,M39,IF(T!$D$2=T!$N$2,N39,O39))</f>
        <v>… dass ein negatives Ergebnis falsch ist?</v>
      </c>
      <c r="C32" s="75"/>
      <c r="D32" s="44"/>
      <c r="E32" s="72"/>
      <c r="F32" s="73"/>
      <c r="G32" s="73"/>
      <c r="H32" s="73"/>
      <c r="I32" s="71"/>
      <c r="J32" s="5"/>
      <c r="K32" s="5"/>
      <c r="L32" s="5"/>
    </row>
    <row r="33" spans="1:15" s="26" customFormat="1" x14ac:dyDescent="0.25">
      <c r="A33" s="5"/>
      <c r="B33" s="67" t="str">
        <f>IF(T!$D$2=T!$M$2,M40,IF(T!$D$2=T!$N$2,N40,O40))</f>
        <v>… dass ein positives Testergebnis richtig ist?</v>
      </c>
      <c r="C33" s="75"/>
      <c r="D33" s="44"/>
      <c r="E33" s="72"/>
      <c r="F33" s="73"/>
      <c r="G33" s="73"/>
      <c r="H33" s="73"/>
      <c r="I33" s="71"/>
      <c r="J33" s="5"/>
      <c r="K33" s="5"/>
      <c r="L33" s="5"/>
      <c r="M33" s="26" t="s">
        <v>121</v>
      </c>
      <c r="N33" s="13" t="s">
        <v>133</v>
      </c>
      <c r="O33" s="14" t="s">
        <v>145</v>
      </c>
    </row>
    <row r="34" spans="1:15" s="26" customFormat="1" x14ac:dyDescent="0.25">
      <c r="A34" s="5"/>
      <c r="B34" s="67" t="str">
        <f>IF(T!$D$2=T!$M$2,M41,IF(T!$D$2=T!$N$2,N41,O41))</f>
        <v>… dass das Testergebnis eines Kranken falsch ist?</v>
      </c>
      <c r="C34" s="75"/>
      <c r="D34" s="44"/>
      <c r="E34" s="72"/>
      <c r="F34" s="73"/>
      <c r="G34" s="73"/>
      <c r="H34" s="73"/>
      <c r="I34" s="71"/>
      <c r="J34" s="5"/>
      <c r="K34" s="5"/>
      <c r="L34" s="5"/>
      <c r="M34" s="26" t="s">
        <v>122</v>
      </c>
      <c r="N34" s="13" t="s">
        <v>134</v>
      </c>
      <c r="O34" s="14" t="s">
        <v>146</v>
      </c>
    </row>
    <row r="35" spans="1:15" s="26" customFormat="1" x14ac:dyDescent="0.25">
      <c r="A35" s="5"/>
      <c r="B35" s="67" t="str">
        <f>IF(T!$D$2=T!$M$2,M42,IF(T!$D$2=T!$N$2,N42,O42))</f>
        <v>… dass das Ergebnis eines Gesunden seinen wirklichen Zustand reflektiert?</v>
      </c>
      <c r="C35" s="75"/>
      <c r="D35" s="44"/>
      <c r="E35" s="72"/>
      <c r="F35" s="73"/>
      <c r="G35" s="73"/>
      <c r="H35" s="73"/>
      <c r="I35" s="71"/>
      <c r="J35" s="5"/>
      <c r="K35" s="5"/>
      <c r="L35" s="5"/>
      <c r="M35" s="26" t="s">
        <v>123</v>
      </c>
      <c r="N35" s="13" t="s">
        <v>135</v>
      </c>
      <c r="O35" s="14" t="s">
        <v>148</v>
      </c>
    </row>
    <row r="36" spans="1:15" s="26" customFormat="1" x14ac:dyDescent="0.25">
      <c r="A36" s="5"/>
      <c r="B36" s="67" t="str">
        <f>IF(T!$D$2=T!$M$2,M43,IF(T!$D$2=T!$N$2,N43,O43))</f>
        <v>… dass ein positives Ergebnis einem Gesunden gehört?</v>
      </c>
      <c r="C36" s="75"/>
      <c r="D36" s="44"/>
      <c r="E36" s="72"/>
      <c r="F36" s="73"/>
      <c r="G36" s="73"/>
      <c r="H36" s="74"/>
      <c r="I36" s="71"/>
      <c r="J36" s="5"/>
      <c r="K36" s="5"/>
      <c r="L36" s="5"/>
      <c r="M36" s="26" t="s">
        <v>124</v>
      </c>
      <c r="N36" s="13" t="s">
        <v>136</v>
      </c>
      <c r="O36" s="14" t="s">
        <v>147</v>
      </c>
    </row>
    <row r="37" spans="1:15" s="26" customFormat="1" x14ac:dyDescent="0.25">
      <c r="A37" s="5"/>
      <c r="B37" s="4" t="str">
        <f>IF(T!$D$2=T!$M$2,M44,IF(T!$D$2=T!$N$2,N44,O44))</f>
        <v>… dass ein negatives Ergebnis den wirklichen Zustand reflektiert?</v>
      </c>
      <c r="C37" s="75"/>
      <c r="D37" s="44"/>
      <c r="E37" s="72"/>
      <c r="F37" s="73"/>
      <c r="G37" s="73"/>
      <c r="H37" s="73"/>
      <c r="I37" s="71"/>
      <c r="J37" s="5"/>
      <c r="K37" s="5"/>
      <c r="L37" s="5"/>
      <c r="M37" s="26" t="s">
        <v>125</v>
      </c>
      <c r="N37" s="13" t="s">
        <v>137</v>
      </c>
      <c r="O37" s="14" t="s">
        <v>149</v>
      </c>
    </row>
    <row r="38" spans="1:15" s="26" customFormat="1" x14ac:dyDescent="0.25">
      <c r="A38" s="5"/>
      <c r="B38" s="6"/>
      <c r="C38" s="43"/>
      <c r="D38" s="43"/>
      <c r="E38" s="72"/>
      <c r="F38" s="73"/>
      <c r="G38" s="73"/>
      <c r="H38" s="73"/>
      <c r="I38" s="71"/>
      <c r="J38" s="5"/>
      <c r="K38" s="5"/>
      <c r="L38" s="5"/>
      <c r="M38" s="26" t="s">
        <v>126</v>
      </c>
      <c r="N38" s="13" t="s">
        <v>138</v>
      </c>
      <c r="O38" s="14" t="s">
        <v>150</v>
      </c>
    </row>
    <row r="39" spans="1:15" s="26" customFormat="1" x14ac:dyDescent="0.25">
      <c r="A39" s="5"/>
      <c r="B39" s="5"/>
      <c r="C39" s="5"/>
      <c r="D39" s="5"/>
      <c r="E39" s="72"/>
      <c r="F39" s="73"/>
      <c r="G39" s="73"/>
      <c r="H39" s="73"/>
      <c r="I39" s="71"/>
      <c r="J39" s="5"/>
      <c r="K39" s="5"/>
      <c r="L39" s="5"/>
      <c r="M39" s="26" t="s">
        <v>127</v>
      </c>
      <c r="N39" s="13" t="s">
        <v>139</v>
      </c>
      <c r="O39" s="14" t="s">
        <v>151</v>
      </c>
    </row>
    <row r="40" spans="1:15" s="26" customFormat="1" x14ac:dyDescent="0.25">
      <c r="A40" s="5"/>
      <c r="B40" s="69"/>
      <c r="C40" s="69"/>
      <c r="D40" s="69"/>
      <c r="E40" s="72"/>
      <c r="F40" s="73"/>
      <c r="G40" s="73"/>
      <c r="H40" s="73"/>
      <c r="I40" s="71"/>
      <c r="J40" s="5"/>
      <c r="K40" s="5"/>
      <c r="L40" s="5"/>
      <c r="M40" s="26" t="s">
        <v>128</v>
      </c>
      <c r="N40" s="13" t="s">
        <v>140</v>
      </c>
      <c r="O40" s="14" t="s">
        <v>152</v>
      </c>
    </row>
    <row r="41" spans="1:15" s="26" customFormat="1" x14ac:dyDescent="0.25">
      <c r="A41" s="5"/>
      <c r="B41" s="69"/>
      <c r="C41" s="69"/>
      <c r="D41" s="69"/>
      <c r="E41" s="71"/>
      <c r="F41" s="74"/>
      <c r="G41" s="74"/>
      <c r="H41" s="74"/>
      <c r="I41" s="71"/>
      <c r="J41" s="5"/>
      <c r="K41" s="5"/>
      <c r="L41" s="5"/>
      <c r="M41" s="26" t="s">
        <v>129</v>
      </c>
      <c r="N41" s="13" t="s">
        <v>141</v>
      </c>
      <c r="O41" s="14" t="s">
        <v>153</v>
      </c>
    </row>
    <row r="42" spans="1:15" s="26" customFormat="1" x14ac:dyDescent="0.25">
      <c r="A42" s="5"/>
      <c r="B42" s="69"/>
      <c r="C42" s="69"/>
      <c r="D42" s="69"/>
      <c r="E42" s="72"/>
      <c r="F42" s="73"/>
      <c r="G42" s="73"/>
      <c r="H42" s="73"/>
      <c r="I42" s="71"/>
      <c r="J42" s="5"/>
      <c r="K42" s="5"/>
      <c r="L42" s="5"/>
      <c r="M42" s="26" t="s">
        <v>130</v>
      </c>
      <c r="N42" s="13" t="s">
        <v>142</v>
      </c>
      <c r="O42" s="14" t="s">
        <v>154</v>
      </c>
    </row>
    <row r="43" spans="1:15" s="26" customFormat="1" x14ac:dyDescent="0.25">
      <c r="A43" s="5"/>
      <c r="B43" s="69"/>
      <c r="C43" s="69"/>
      <c r="D43" s="69"/>
      <c r="E43" s="72"/>
      <c r="F43" s="73"/>
      <c r="G43" s="73"/>
      <c r="H43" s="73"/>
      <c r="I43" s="71"/>
      <c r="J43" s="5"/>
      <c r="K43" s="5"/>
      <c r="L43" s="5"/>
      <c r="M43" s="26" t="s">
        <v>131</v>
      </c>
      <c r="N43" s="13" t="s">
        <v>143</v>
      </c>
      <c r="O43" s="14" t="s">
        <v>155</v>
      </c>
    </row>
    <row r="44" spans="1:15" s="26" customFormat="1" x14ac:dyDescent="0.25">
      <c r="A44" s="5"/>
      <c r="B44" s="69"/>
      <c r="C44" s="69"/>
      <c r="D44" s="69"/>
      <c r="E44" s="72"/>
      <c r="F44" s="73"/>
      <c r="G44" s="73"/>
      <c r="H44" s="73"/>
      <c r="I44" s="71"/>
      <c r="J44" s="5"/>
      <c r="K44" s="5"/>
      <c r="L44" s="5"/>
      <c r="M44" s="26" t="s">
        <v>132</v>
      </c>
      <c r="N44" s="13" t="s">
        <v>144</v>
      </c>
      <c r="O44" s="14" t="s">
        <v>156</v>
      </c>
    </row>
    <row r="45" spans="1:15" s="26" customFormat="1" x14ac:dyDescent="0.25">
      <c r="A45" s="5"/>
      <c r="B45" s="69"/>
      <c r="C45" s="69"/>
      <c r="D45" s="69"/>
      <c r="E45" s="72"/>
      <c r="F45" s="73"/>
      <c r="G45" s="73"/>
      <c r="H45" s="73"/>
      <c r="I45" s="71"/>
      <c r="J45" s="5"/>
      <c r="K45" s="5"/>
      <c r="L45" s="5"/>
    </row>
    <row r="46" spans="1:15" s="26" customFormat="1" x14ac:dyDescent="0.25">
      <c r="A46" s="5"/>
      <c r="B46" s="69"/>
      <c r="C46" s="69"/>
      <c r="D46" s="69"/>
      <c r="E46" s="71"/>
      <c r="F46" s="74"/>
      <c r="G46" s="74"/>
      <c r="H46" s="74"/>
      <c r="I46" s="71"/>
      <c r="J46" s="5"/>
      <c r="K46" s="5"/>
      <c r="L46" s="5"/>
    </row>
    <row r="47" spans="1:15" s="26" customFormat="1" x14ac:dyDescent="0.25">
      <c r="A47" s="5"/>
      <c r="B47" s="69"/>
      <c r="C47" s="69"/>
      <c r="D47" s="69"/>
      <c r="E47" s="72"/>
      <c r="F47" s="73"/>
      <c r="G47" s="73"/>
      <c r="H47" s="73"/>
      <c r="I47" s="71"/>
      <c r="J47" s="5"/>
      <c r="K47" s="5"/>
      <c r="L47" s="5"/>
    </row>
    <row r="48" spans="1:15" s="26" customFormat="1" x14ac:dyDescent="0.25">
      <c r="A48" s="5"/>
      <c r="B48" s="69"/>
      <c r="C48" s="69"/>
      <c r="D48" s="69"/>
      <c r="E48" s="72"/>
      <c r="F48" s="73"/>
      <c r="G48" s="73"/>
      <c r="H48" s="73"/>
      <c r="I48" s="71"/>
      <c r="J48" s="5"/>
      <c r="K48" s="5"/>
      <c r="L48" s="5"/>
    </row>
    <row r="49" spans="1:12" s="26" customFormat="1" x14ac:dyDescent="0.25">
      <c r="A49" s="5"/>
      <c r="B49" s="69"/>
      <c r="C49" s="69"/>
      <c r="D49" s="69"/>
      <c r="E49" s="72"/>
      <c r="F49" s="73"/>
      <c r="G49" s="73"/>
      <c r="H49" s="73"/>
      <c r="I49" s="71"/>
      <c r="J49" s="5"/>
      <c r="K49" s="5"/>
      <c r="L49" s="5"/>
    </row>
    <row r="50" spans="1:12" s="26" customFormat="1" x14ac:dyDescent="0.25">
      <c r="A50" s="5"/>
      <c r="B50" s="69"/>
      <c r="C50" s="69"/>
      <c r="D50" s="69"/>
      <c r="E50" s="72"/>
      <c r="F50" s="73"/>
      <c r="G50" s="73"/>
      <c r="H50" s="73"/>
      <c r="I50" s="71"/>
      <c r="J50" s="5"/>
      <c r="K50" s="5"/>
      <c r="L50" s="5"/>
    </row>
    <row r="51" spans="1:12" s="26" customFormat="1" x14ac:dyDescent="0.25">
      <c r="A51" s="5"/>
      <c r="B51" s="69"/>
      <c r="C51" s="69"/>
      <c r="D51" s="69"/>
      <c r="E51" s="71"/>
      <c r="F51" s="74"/>
      <c r="G51" s="74"/>
      <c r="H51" s="74"/>
      <c r="I51" s="71"/>
      <c r="J51" s="5"/>
      <c r="K51" s="5"/>
      <c r="L51" s="5"/>
    </row>
    <row r="52" spans="1:12" s="26" customFormat="1" x14ac:dyDescent="0.25">
      <c r="A52" s="5"/>
      <c r="B52" s="69"/>
      <c r="C52" s="69"/>
      <c r="D52" s="69"/>
      <c r="E52" s="72"/>
      <c r="F52" s="73"/>
      <c r="G52" s="73"/>
      <c r="H52" s="73"/>
      <c r="I52" s="71"/>
      <c r="J52" s="5"/>
      <c r="K52" s="5"/>
      <c r="L52" s="5"/>
    </row>
    <row r="53" spans="1:12" s="26" customFormat="1" x14ac:dyDescent="0.25">
      <c r="A53" s="5"/>
      <c r="B53" s="5"/>
      <c r="C53" s="5"/>
      <c r="D53" s="5"/>
      <c r="E53" s="72"/>
      <c r="F53" s="73"/>
      <c r="G53" s="73"/>
      <c r="H53" s="73"/>
      <c r="I53" s="71"/>
      <c r="J53" s="5"/>
      <c r="K53" s="5"/>
      <c r="L53" s="5"/>
    </row>
    <row r="54" spans="1:12" s="26" customFormat="1" x14ac:dyDescent="0.25">
      <c r="A54" s="5"/>
      <c r="B54" s="5"/>
      <c r="C54" s="5"/>
      <c r="D54" s="5"/>
      <c r="E54" s="72"/>
      <c r="F54" s="73"/>
      <c r="G54" s="73"/>
      <c r="H54" s="73"/>
      <c r="I54" s="71"/>
      <c r="J54" s="5"/>
      <c r="K54" s="5"/>
      <c r="L54" s="5"/>
    </row>
    <row r="55" spans="1:12" s="26" customFormat="1" x14ac:dyDescent="0.25">
      <c r="A55" s="5"/>
      <c r="B55" s="5"/>
      <c r="C55" s="5"/>
      <c r="D55" s="5"/>
      <c r="E55" s="72"/>
      <c r="F55" s="73"/>
      <c r="G55" s="73"/>
      <c r="H55" s="73"/>
      <c r="I55" s="71"/>
      <c r="J55" s="5"/>
      <c r="K55" s="5"/>
      <c r="L55" s="5"/>
    </row>
    <row r="56" spans="1:12" s="26" customFormat="1" x14ac:dyDescent="0.25">
      <c r="A56" s="5"/>
      <c r="B56" s="5"/>
      <c r="C56" s="5"/>
      <c r="D56" s="5"/>
      <c r="E56" s="71"/>
      <c r="F56" s="74"/>
      <c r="G56" s="74"/>
      <c r="H56" s="74"/>
      <c r="I56" s="71"/>
      <c r="J56" s="5"/>
      <c r="K56" s="5"/>
      <c r="L56" s="5"/>
    </row>
    <row r="57" spans="1:12" s="26" customFormat="1" x14ac:dyDescent="0.25">
      <c r="A57" s="5"/>
      <c r="B57" s="5"/>
      <c r="C57" s="5"/>
      <c r="D57" s="5"/>
      <c r="E57" s="72"/>
      <c r="F57" s="73"/>
      <c r="G57" s="73"/>
      <c r="H57" s="73"/>
      <c r="I57" s="71"/>
      <c r="J57" s="5"/>
      <c r="K57" s="5"/>
      <c r="L57" s="5"/>
    </row>
    <row r="58" spans="1:12" s="26" customFormat="1" x14ac:dyDescent="0.25">
      <c r="A58" s="5"/>
      <c r="B58" s="5"/>
      <c r="C58" s="5"/>
      <c r="D58" s="5"/>
      <c r="E58" s="72"/>
      <c r="F58" s="73"/>
      <c r="G58" s="73"/>
      <c r="H58" s="73"/>
      <c r="I58" s="71"/>
      <c r="J58" s="5"/>
      <c r="K58" s="5"/>
      <c r="L58" s="5"/>
    </row>
    <row r="59" spans="1:12" s="26" customFormat="1" x14ac:dyDescent="0.25">
      <c r="A59" s="5"/>
      <c r="B59" s="5"/>
      <c r="C59" s="5"/>
      <c r="D59" s="5"/>
      <c r="E59" s="72"/>
      <c r="F59" s="73"/>
      <c r="G59" s="73"/>
      <c r="H59" s="73"/>
      <c r="I59" s="71"/>
      <c r="J59" s="5"/>
      <c r="K59" s="5"/>
      <c r="L59" s="5"/>
    </row>
    <row r="60" spans="1:12" s="26" customFormat="1" x14ac:dyDescent="0.25">
      <c r="A60" s="5"/>
      <c r="B60" s="5"/>
      <c r="C60" s="5"/>
      <c r="D60" s="5"/>
      <c r="E60" s="72"/>
      <c r="F60" s="73"/>
      <c r="G60" s="73"/>
      <c r="H60" s="73"/>
      <c r="I60" s="71"/>
      <c r="J60" s="5"/>
      <c r="K60" s="5"/>
      <c r="L60" s="5"/>
    </row>
    <row r="61" spans="1:12" s="26" customFormat="1" x14ac:dyDescent="0.25">
      <c r="A61" s="5"/>
      <c r="B61" s="5"/>
      <c r="C61" s="5"/>
      <c r="D61" s="5"/>
      <c r="E61" s="71"/>
      <c r="F61" s="71"/>
      <c r="G61" s="71"/>
      <c r="H61" s="71"/>
      <c r="I61" s="71"/>
      <c r="J61" s="5"/>
      <c r="K61" s="5"/>
      <c r="L61" s="5"/>
    </row>
    <row r="62" spans="1:12" s="26" customFormat="1" x14ac:dyDescent="0.25">
      <c r="A62" s="5"/>
      <c r="B62" s="5"/>
      <c r="C62" s="5"/>
      <c r="D62" s="5"/>
      <c r="E62" s="71"/>
      <c r="F62" s="71"/>
      <c r="G62" s="71"/>
      <c r="H62" s="71"/>
      <c r="I62" s="71"/>
      <c r="J62" s="5"/>
      <c r="K62" s="5"/>
      <c r="L62" s="5"/>
    </row>
    <row r="63" spans="1:12" s="26" customFormat="1" x14ac:dyDescent="0.25">
      <c r="A63" s="5"/>
      <c r="B63" s="5"/>
      <c r="C63" s="5"/>
      <c r="D63" s="5"/>
      <c r="E63" s="71"/>
      <c r="F63" s="71"/>
      <c r="G63" s="71"/>
      <c r="H63" s="71"/>
      <c r="I63" s="71"/>
      <c r="J63" s="5"/>
      <c r="K63" s="5"/>
      <c r="L63" s="5"/>
    </row>
    <row r="64" spans="1:12" s="26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s="26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s="26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s="26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s="26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</sheetData>
  <mergeCells count="4">
    <mergeCell ref="F9:G9"/>
    <mergeCell ref="H9:H10"/>
    <mergeCell ref="D11:D12"/>
    <mergeCell ref="D13:E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/>
  </sheetViews>
  <sheetFormatPr defaultColWidth="0" defaultRowHeight="15" zeroHeight="1" x14ac:dyDescent="0.25"/>
  <cols>
    <col min="1" max="1" width="9.140625" customWidth="1"/>
    <col min="2" max="2" width="60.7109375" customWidth="1"/>
    <col min="3" max="3" width="15.7109375" customWidth="1"/>
    <col min="4" max="4" width="30.7109375" customWidth="1"/>
    <col min="5" max="8" width="15.7109375" customWidth="1"/>
    <col min="9" max="12" width="9.140625" customWidth="1"/>
    <col min="13" max="15" width="60.7109375" style="26" hidden="1" customWidth="1"/>
    <col min="16" max="16384" width="9.140625" hidden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21" x14ac:dyDescent="0.35">
      <c r="A2" s="5"/>
      <c r="B2" s="15" t="str">
        <f>IF(T!$D$2=T!$M$2,M2,IF(T!$D$2=T!$N$2,N2,O2))</f>
        <v>Gib die gefragten Werte in den grünen Zellen!</v>
      </c>
      <c r="C2" s="6"/>
      <c r="D2" s="6"/>
      <c r="E2" s="6"/>
      <c r="F2" s="6"/>
      <c r="G2" s="6"/>
      <c r="H2" s="5"/>
      <c r="I2" s="5"/>
      <c r="J2" s="5"/>
      <c r="K2" s="5"/>
      <c r="L2" s="5"/>
      <c r="M2" s="12" t="s">
        <v>30</v>
      </c>
      <c r="N2" s="13" t="s">
        <v>72</v>
      </c>
      <c r="O2" s="14" t="s">
        <v>31</v>
      </c>
    </row>
    <row r="3" spans="1:15" x14ac:dyDescent="0.25">
      <c r="A3" s="5"/>
      <c r="B3" s="6"/>
      <c r="C3" s="6"/>
      <c r="D3" s="6"/>
      <c r="E3" s="6"/>
      <c r="F3" s="6"/>
      <c r="G3" s="6"/>
      <c r="H3" s="5"/>
      <c r="I3" s="5"/>
      <c r="J3" s="5"/>
      <c r="K3" s="5"/>
      <c r="L3" s="5"/>
      <c r="M3" s="26" t="s">
        <v>167</v>
      </c>
      <c r="N3" s="13" t="s">
        <v>168</v>
      </c>
      <c r="O3" s="14" t="s">
        <v>169</v>
      </c>
    </row>
    <row r="4" spans="1:15" ht="30" customHeight="1" x14ac:dyDescent="0.25">
      <c r="A4" s="5"/>
      <c r="B4" s="76" t="str">
        <f>IF(T!$D$2=T!$M$2,M3,IF(T!$D$2=T!$N$2,N3,O3))</f>
        <v>Eine neue Früherkennungsmethode wird eingesetzt für die Diagnostisierung einer Krankheit mit 6% Prävalenz.</v>
      </c>
      <c r="C4" s="6"/>
      <c r="D4" s="6"/>
      <c r="E4" s="6"/>
      <c r="F4" s="6"/>
      <c r="G4" s="6"/>
      <c r="H4" s="5"/>
      <c r="I4" s="5"/>
      <c r="J4" s="5"/>
      <c r="K4" s="5"/>
      <c r="L4" s="5"/>
      <c r="M4" s="26" t="s">
        <v>170</v>
      </c>
      <c r="N4" s="13" t="s">
        <v>171</v>
      </c>
      <c r="O4" s="14" t="s">
        <v>172</v>
      </c>
    </row>
    <row r="5" spans="1:15" ht="30" customHeight="1" x14ac:dyDescent="0.25">
      <c r="A5" s="5"/>
      <c r="B5" s="78" t="str">
        <f>IF(T!$D$2=T!$M$2,M4,IF(T!$D$2=T!$N$2,N4,O4))</f>
        <v>Die Sensitivität der Methode ist 99%, die Segreganz ist 55%.</v>
      </c>
      <c r="C5" s="6"/>
      <c r="D5" s="6"/>
      <c r="E5" s="6"/>
      <c r="F5" s="6"/>
      <c r="G5" s="6"/>
      <c r="H5" s="5"/>
      <c r="I5" s="5"/>
      <c r="J5" s="5"/>
      <c r="K5" s="5"/>
      <c r="L5" s="5"/>
      <c r="N5" s="13"/>
      <c r="O5" s="14"/>
    </row>
    <row r="6" spans="1:15" x14ac:dyDescent="0.25">
      <c r="A6" s="5"/>
      <c r="B6" s="6"/>
      <c r="C6" s="6"/>
      <c r="D6" s="6"/>
      <c r="E6" s="6"/>
      <c r="F6" s="6"/>
      <c r="G6" s="6"/>
      <c r="H6" s="5"/>
      <c r="I6" s="5"/>
      <c r="J6" s="5"/>
      <c r="K6" s="5"/>
      <c r="L6" s="5"/>
      <c r="M6" s="26" t="s">
        <v>2</v>
      </c>
      <c r="N6" s="13" t="s">
        <v>93</v>
      </c>
      <c r="O6" s="14" t="s">
        <v>35</v>
      </c>
    </row>
    <row r="7" spans="1:15" x14ac:dyDescent="0.25">
      <c r="A7" s="5"/>
      <c r="B7" s="35" t="str">
        <f>IF(T!$D$2=T!$M$2,M6,IF(T!$D$2=T!$N$2,N6,O6))</f>
        <v>Stelle die Wahrheitsmatrix zusammen.</v>
      </c>
      <c r="C7" s="6"/>
      <c r="D7" s="6"/>
      <c r="E7" s="6"/>
      <c r="F7" s="6"/>
      <c r="G7" s="6"/>
      <c r="H7" s="5"/>
      <c r="I7" s="5"/>
      <c r="J7" s="5"/>
      <c r="K7" s="5"/>
      <c r="L7" s="5"/>
      <c r="M7" s="26" t="s">
        <v>104</v>
      </c>
      <c r="N7" s="13" t="s">
        <v>103</v>
      </c>
      <c r="O7" s="14" t="s">
        <v>105</v>
      </c>
    </row>
    <row r="8" spans="1:15" x14ac:dyDescent="0.25">
      <c r="A8" s="5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26" t="s">
        <v>8</v>
      </c>
      <c r="N8" s="13" t="s">
        <v>96</v>
      </c>
      <c r="O8" s="14" t="s">
        <v>43</v>
      </c>
    </row>
    <row r="9" spans="1:15" ht="30" customHeight="1" x14ac:dyDescent="0.25">
      <c r="A9" s="5"/>
      <c r="B9" s="6"/>
      <c r="C9" s="5"/>
      <c r="D9" s="6"/>
      <c r="E9" s="6"/>
      <c r="F9" s="85" t="str">
        <f>IF(T!$D$2=T!$M$2,M11,IF(T!$D$2=T!$N$2,N11,O11))</f>
        <v>Ergebins des diagnostischen Tests</v>
      </c>
      <c r="G9" s="88"/>
      <c r="H9" s="89" t="str">
        <f>IF(T!$D$2=T!$M$2,M14,IF(T!$D$2=T!$N$2,N14,O14))</f>
        <v>Randhäufigkeit</v>
      </c>
      <c r="I9" s="5"/>
      <c r="J9" s="5"/>
      <c r="K9" s="5"/>
      <c r="L9" s="5"/>
      <c r="M9" s="26" t="s">
        <v>6</v>
      </c>
      <c r="N9" s="13" t="s">
        <v>94</v>
      </c>
      <c r="O9" s="14" t="s">
        <v>36</v>
      </c>
    </row>
    <row r="10" spans="1:15" ht="15.75" thickBot="1" x14ac:dyDescent="0.3">
      <c r="A10" s="5"/>
      <c r="B10" s="6"/>
      <c r="C10" s="5"/>
      <c r="D10" s="6"/>
      <c r="E10" s="6"/>
      <c r="F10" s="36" t="str">
        <f>IF(T!$D$2=T!$M$2,M12,IF(T!$D$2=T!$N$2,N12,O12))</f>
        <v>negativ</v>
      </c>
      <c r="G10" s="36" t="str">
        <f>IF(T!$D$2=T!$M$2,M13,IF(T!$D$2=T!$N$2,N13,O13))</f>
        <v>positiv</v>
      </c>
      <c r="H10" s="90"/>
      <c r="I10" s="5"/>
      <c r="J10" s="5"/>
      <c r="K10" s="5"/>
      <c r="L10" s="5"/>
      <c r="M10" s="26" t="s">
        <v>7</v>
      </c>
      <c r="N10" s="13" t="s">
        <v>95</v>
      </c>
      <c r="O10" s="14" t="s">
        <v>37</v>
      </c>
    </row>
    <row r="11" spans="1:15" x14ac:dyDescent="0.25">
      <c r="A11" s="5"/>
      <c r="B11" s="6"/>
      <c r="C11" s="5"/>
      <c r="D11" s="89" t="str">
        <f>IF(T!$D$2=T!$M$2,M8,IF(T!$D$2=T!$N$2,N8,O8))</f>
        <v>tatsächliche Zustand (Ergebnis der "Goldstandard"-Methode)</v>
      </c>
      <c r="E11" s="16" t="str">
        <f>IF(T!$D$2=T!$M$2,M9,IF(T!$D$2=T!$N$2,N9,O9))</f>
        <v>gesund</v>
      </c>
      <c r="F11" s="47">
        <f>F13-F12</f>
        <v>7.3333333333333757E-4</v>
      </c>
      <c r="G11" s="48">
        <f>H11-F11</f>
        <v>0.93926666666666658</v>
      </c>
      <c r="H11" s="49">
        <f>H13-H12</f>
        <v>0.94</v>
      </c>
      <c r="I11" s="5"/>
      <c r="J11" s="5"/>
      <c r="K11" s="5"/>
      <c r="L11" s="5"/>
      <c r="M11" s="26" t="s">
        <v>5</v>
      </c>
      <c r="N11" s="13" t="s">
        <v>62</v>
      </c>
      <c r="O11" s="14" t="s">
        <v>38</v>
      </c>
    </row>
    <row r="12" spans="1:15" ht="15.75" thickBot="1" x14ac:dyDescent="0.3">
      <c r="A12" s="5"/>
      <c r="B12" s="6"/>
      <c r="C12" s="5"/>
      <c r="D12" s="90"/>
      <c r="E12" s="16" t="str">
        <f>IF(T!$D$2=T!$M$2,M10,IF(T!$D$2=T!$N$2,N10,O10))</f>
        <v>krank</v>
      </c>
      <c r="F12" s="50">
        <f>H12-G12</f>
        <v>6.0000000000000331E-4</v>
      </c>
      <c r="G12" s="51">
        <f>H12*0.99</f>
        <v>5.9399999999999994E-2</v>
      </c>
      <c r="H12" s="49">
        <v>0.06</v>
      </c>
      <c r="I12" s="5"/>
      <c r="J12" s="5"/>
      <c r="K12" s="5"/>
      <c r="L12" s="5"/>
      <c r="M12" s="26" t="s">
        <v>3</v>
      </c>
      <c r="N12" s="13" t="s">
        <v>61</v>
      </c>
      <c r="O12" s="14" t="s">
        <v>39</v>
      </c>
    </row>
    <row r="13" spans="1:15" x14ac:dyDescent="0.25">
      <c r="A13" s="5"/>
      <c r="B13" s="6"/>
      <c r="C13" s="5"/>
      <c r="D13" s="85" t="str">
        <f>IF(T!$D$2=T!$M$2,M14,IF(T!$D$2=T!$N$2,N14,O14))</f>
        <v>Randhäufigkeit</v>
      </c>
      <c r="E13" s="88"/>
      <c r="F13" s="52">
        <f>F12/(1-55%)</f>
        <v>1.3333333333333409E-3</v>
      </c>
      <c r="G13" s="52">
        <f>SUM(G11:G12)</f>
        <v>0.99866666666666659</v>
      </c>
      <c r="H13" s="53">
        <v>1</v>
      </c>
      <c r="I13" s="5"/>
      <c r="J13" s="5"/>
      <c r="K13" s="5"/>
      <c r="L13" s="5"/>
      <c r="M13" s="26" t="s">
        <v>4</v>
      </c>
      <c r="N13" s="13" t="s">
        <v>60</v>
      </c>
      <c r="O13" s="14" t="s">
        <v>40</v>
      </c>
    </row>
    <row r="14" spans="1:15" x14ac:dyDescent="0.25">
      <c r="A14" s="5"/>
      <c r="B14" s="6"/>
      <c r="C14" s="6"/>
      <c r="D14" s="6"/>
      <c r="E14" s="6"/>
      <c r="F14" s="6"/>
      <c r="G14" s="6"/>
      <c r="H14" s="5"/>
      <c r="I14" s="5"/>
      <c r="J14" s="5"/>
      <c r="K14" s="5"/>
      <c r="L14" s="5"/>
      <c r="M14" s="26" t="s">
        <v>9</v>
      </c>
      <c r="N14" s="13" t="s">
        <v>63</v>
      </c>
      <c r="O14" s="14" t="s">
        <v>41</v>
      </c>
    </row>
    <row r="15" spans="1:15" ht="15.75" customHeight="1" x14ac:dyDescent="0.25">
      <c r="A15" s="5"/>
      <c r="B15" s="3" t="str">
        <f>IF(T!$D$2=T!$M$2,M15,IF(T!$D$2=T!$N$2,N15,O15))</f>
        <v>Berechne die folgenden Parameter.</v>
      </c>
      <c r="C15" s="6"/>
      <c r="D15" s="5"/>
      <c r="E15" s="34" t="str">
        <f>IF(T!$D$2=T!$M$2,M7,IF(T!$D$2=T!$N$2,N7,O7))</f>
        <v>Schritt-für-Schritt Zusammenstellung der Wahrheitsmatrix:</v>
      </c>
      <c r="F15" s="5"/>
      <c r="G15" s="5"/>
      <c r="H15" s="5"/>
      <c r="I15" s="5"/>
      <c r="J15" s="5"/>
      <c r="K15" s="5"/>
      <c r="L15" s="5"/>
      <c r="M15" s="26" t="s">
        <v>90</v>
      </c>
      <c r="N15" s="13" t="s">
        <v>91</v>
      </c>
      <c r="O15" s="14" t="s">
        <v>92</v>
      </c>
    </row>
    <row r="16" spans="1:15" x14ac:dyDescent="0.25">
      <c r="A16" s="5"/>
      <c r="B16" s="6"/>
      <c r="C16" s="6"/>
      <c r="D16" s="5"/>
      <c r="E16" s="5"/>
      <c r="F16" s="5"/>
      <c r="G16" s="5"/>
      <c r="H16" s="5"/>
      <c r="I16" s="5"/>
      <c r="J16" s="5"/>
      <c r="K16" s="5"/>
      <c r="L16" s="5"/>
      <c r="N16" s="13"/>
      <c r="O16" s="14"/>
    </row>
    <row r="17" spans="1:15" ht="15.75" thickBot="1" x14ac:dyDescent="0.3">
      <c r="A17" s="5"/>
      <c r="B17" s="3" t="str">
        <f>IF(T!$D$2=T!$M$2,M23,IF(T!$D$2=T!$N$2,N23,O23))</f>
        <v>Falschnegativrate</v>
      </c>
      <c r="C17" s="25">
        <f>F12/H12</f>
        <v>1.0000000000000056E-2</v>
      </c>
      <c r="D17" s="5"/>
      <c r="E17" s="6"/>
      <c r="F17" s="36" t="str">
        <f>IF(T!$D$2=T!$M$2,M12,IF(T!$D$2=T!$N$2,N12,O12))</f>
        <v>negativ</v>
      </c>
      <c r="G17" s="36" t="str">
        <f>IF(T!$D$2=T!$M$2,M13,IF(T!$D$2=T!$N$2,N13,O13))</f>
        <v>positiv</v>
      </c>
      <c r="H17" s="35" t="str">
        <f>IF(T!$D$2=T!$M$2,M14,IF(T!$D$2=T!$N$2,N14,O14))</f>
        <v>Randhäufigkeit</v>
      </c>
      <c r="I17" s="5"/>
      <c r="J17" s="5"/>
      <c r="K17" s="5"/>
      <c r="L17" s="5"/>
      <c r="N17" s="13"/>
      <c r="O17" s="14"/>
    </row>
    <row r="18" spans="1:15" x14ac:dyDescent="0.25">
      <c r="A18" s="5"/>
      <c r="B18" s="3" t="str">
        <f>IF(T!$D$2=T!$M$2,M25,IF(T!$D$2=T!$N$2,N25,O25))</f>
        <v>Falschpositivrate:</v>
      </c>
      <c r="C18" s="25">
        <f>G11/H11</f>
        <v>0.99921985815602832</v>
      </c>
      <c r="D18" s="5"/>
      <c r="E18" s="16" t="str">
        <f>IF(T!$D$2=T!$M$2,M9,IF(T!$D$2=T!$N$2,N9,O9))</f>
        <v>gesund</v>
      </c>
      <c r="F18" s="37"/>
      <c r="G18" s="38"/>
      <c r="H18" s="39"/>
      <c r="I18" s="5"/>
      <c r="J18" s="5"/>
      <c r="K18" s="5"/>
      <c r="L18" s="5"/>
      <c r="N18" s="13"/>
      <c r="O18" s="14"/>
    </row>
    <row r="19" spans="1:15" ht="15.75" thickBot="1" x14ac:dyDescent="0.3">
      <c r="A19" s="5"/>
      <c r="B19" s="3" t="str">
        <f>IF(T!$D$2=T!$M$2,M27,IF(T!$D$2=T!$N$2,N27,O27))</f>
        <v>Relevanz:</v>
      </c>
      <c r="C19" s="25">
        <f>G12/G13</f>
        <v>5.9479305740987982E-2</v>
      </c>
      <c r="D19" s="6"/>
      <c r="E19" s="16" t="str">
        <f>IF(T!$D$2=T!$M$2,M10,IF(T!$D$2=T!$N$2,N10,O10))</f>
        <v>krank</v>
      </c>
      <c r="F19" s="40"/>
      <c r="G19" s="41"/>
      <c r="H19" s="39"/>
      <c r="I19" s="5"/>
      <c r="J19" s="5"/>
      <c r="K19" s="5"/>
      <c r="L19" s="5"/>
      <c r="N19" s="13"/>
      <c r="O19" s="14"/>
    </row>
    <row r="20" spans="1:15" x14ac:dyDescent="0.25">
      <c r="A20" s="5"/>
      <c r="B20" s="3" t="str">
        <f>IF(T!$D$2=T!$M$2,M28,IF(T!$D$2=T!$N$2,N28,O28))</f>
        <v>Falschalarmrate:</v>
      </c>
      <c r="C20" s="25">
        <f>G11/G13</f>
        <v>0.94052069425901197</v>
      </c>
      <c r="D20" s="6"/>
      <c r="E20" s="35" t="str">
        <f>IF(T!$D$2=T!$M$2,M14,IF(T!$D$2=T!$N$2,N14,O14))</f>
        <v>Randhäufigkeit</v>
      </c>
      <c r="F20" s="42"/>
      <c r="G20" s="42"/>
      <c r="H20" s="27">
        <v>1</v>
      </c>
      <c r="I20" s="5"/>
      <c r="J20" s="5"/>
      <c r="K20" s="5"/>
      <c r="L20" s="5"/>
      <c r="N20" s="13"/>
      <c r="O20" s="14"/>
    </row>
    <row r="21" spans="1:15" x14ac:dyDescent="0.25">
      <c r="A21" s="5"/>
      <c r="B21" s="3" t="str">
        <f>IF(T!$D$2=T!$M$2,M24,IF(T!$D$2=T!$N$2,N24,O24))</f>
        <v>Spezifizität:</v>
      </c>
      <c r="C21" s="25">
        <f>F11/H11</f>
        <v>7.8014184397163578E-4</v>
      </c>
      <c r="D21" s="6"/>
      <c r="E21" s="6"/>
      <c r="F21" s="43"/>
      <c r="G21" s="43"/>
      <c r="H21" s="44"/>
      <c r="I21" s="5"/>
      <c r="J21" s="5"/>
      <c r="K21" s="5"/>
      <c r="L21" s="5"/>
      <c r="N21" s="13"/>
      <c r="O21" s="14"/>
    </row>
    <row r="22" spans="1:15" ht="15.75" customHeight="1" thickBot="1" x14ac:dyDescent="0.3">
      <c r="A22" s="5"/>
      <c r="B22" s="3" t="str">
        <f>IF(T!$D$2=T!$M$2,M30,IF(T!$D$2=T!$N$2,N30,O30))</f>
        <v>falsche Beruhigungsrate</v>
      </c>
      <c r="C22" s="25">
        <f>F12/F13</f>
        <v>0.44999999999999996</v>
      </c>
      <c r="D22" s="6"/>
      <c r="E22" s="6"/>
      <c r="F22" s="45" t="str">
        <f>IF(T!$D$2=T!$M$2,M12,IF(T!$D$2=T!$N$2,N12,O12))</f>
        <v>negativ</v>
      </c>
      <c r="G22" s="45" t="str">
        <f>IF(T!$D$2=T!$M$2,M13,IF(T!$D$2=T!$N$2,N13,O13))</f>
        <v>positiv</v>
      </c>
      <c r="H22" s="46" t="str">
        <f>IF(T!$D$2=T!$M$2,M14,IF(T!$D$2=T!$N$2,N14,O14))</f>
        <v>Randhäufigkeit</v>
      </c>
      <c r="I22" s="5"/>
      <c r="J22" s="5"/>
      <c r="K22" s="5"/>
      <c r="L22" s="5"/>
      <c r="M22" s="26" t="s">
        <v>81</v>
      </c>
      <c r="N22" s="13" t="s">
        <v>68</v>
      </c>
      <c r="O22" s="14" t="s">
        <v>47</v>
      </c>
    </row>
    <row r="23" spans="1:15" x14ac:dyDescent="0.25">
      <c r="A23" s="5"/>
      <c r="B23" s="3" t="str">
        <f>IF(T!$D$2=T!$M$2,M31,IF(T!$D$2=T!$N$2,N31,O31))</f>
        <v>diagnostische Effektivität</v>
      </c>
      <c r="C23" s="25">
        <f>(F11+G12)/H13</f>
        <v>6.013333333333333E-2</v>
      </c>
      <c r="D23" s="6"/>
      <c r="E23" s="16" t="str">
        <f>IF(T!$D$2=T!$M$2,M9,IF(T!$D$2=T!$N$2,N9,O9))</f>
        <v>gesund</v>
      </c>
      <c r="F23" s="47"/>
      <c r="G23" s="48"/>
      <c r="H23" s="49"/>
      <c r="I23" s="5"/>
      <c r="J23" s="5"/>
      <c r="K23" s="5"/>
      <c r="L23" s="5"/>
      <c r="M23" s="26" t="s">
        <v>82</v>
      </c>
      <c r="N23" s="13" t="s">
        <v>221</v>
      </c>
      <c r="O23" s="14" t="s">
        <v>48</v>
      </c>
    </row>
    <row r="24" spans="1:15" ht="15.75" thickBot="1" x14ac:dyDescent="0.3">
      <c r="A24" s="5"/>
      <c r="B24" s="64"/>
      <c r="C24" s="64"/>
      <c r="D24" s="6"/>
      <c r="E24" s="16" t="str">
        <f>IF(T!$D$2=T!$M$2,M10,IF(T!$D$2=T!$N$2,N10,O10))</f>
        <v>krank</v>
      </c>
      <c r="F24" s="50"/>
      <c r="G24" s="51"/>
      <c r="H24" s="58">
        <v>0.06</v>
      </c>
      <c r="I24" s="5"/>
      <c r="J24" s="5"/>
      <c r="K24" s="5"/>
      <c r="L24" s="5"/>
      <c r="M24" s="26" t="s">
        <v>10</v>
      </c>
      <c r="N24" s="13" t="s">
        <v>69</v>
      </c>
      <c r="O24" s="14" t="s">
        <v>49</v>
      </c>
    </row>
    <row r="25" spans="1:15" x14ac:dyDescent="0.25">
      <c r="A25" s="5"/>
      <c r="B25" s="35" t="str">
        <f>IF(T!$D$2=T!$M$2,M33,IF(T!$D$2=T!$N$2,N33,O33))</f>
        <v>Weitere Fragen:</v>
      </c>
      <c r="C25" s="6"/>
      <c r="D25" s="6"/>
      <c r="E25" s="35" t="str">
        <f>IF(T!$D$2=T!$M$2,M14,IF(T!$D$2=T!$N$2,N14,O14))</f>
        <v>Randhäufigkeit</v>
      </c>
      <c r="F25" s="52"/>
      <c r="G25" s="52"/>
      <c r="H25" s="53">
        <v>1</v>
      </c>
      <c r="I25" s="5"/>
      <c r="J25" s="5"/>
      <c r="K25" s="5"/>
      <c r="L25" s="5"/>
      <c r="M25" s="26" t="s">
        <v>83</v>
      </c>
      <c r="N25" s="13" t="s">
        <v>222</v>
      </c>
      <c r="O25" s="14" t="s">
        <v>50</v>
      </c>
    </row>
    <row r="26" spans="1:15" x14ac:dyDescent="0.25">
      <c r="A26" s="5"/>
      <c r="B26" s="5"/>
      <c r="C26" s="5"/>
      <c r="D26" s="5"/>
      <c r="E26" s="6"/>
      <c r="F26" s="54"/>
      <c r="G26" s="54"/>
      <c r="H26" s="55"/>
      <c r="I26" s="5"/>
      <c r="J26" s="5"/>
      <c r="K26" s="5"/>
      <c r="L26" s="5"/>
      <c r="N26" s="13"/>
      <c r="O26" s="14"/>
    </row>
    <row r="27" spans="1:15" ht="15.75" thickBot="1" x14ac:dyDescent="0.3">
      <c r="A27" s="5"/>
      <c r="B27" s="67" t="str">
        <f>IF(T!$D$2=T!$M$2,M34,IF(T!$D$2=T!$N$2,N34,O34))</f>
        <v>Was ist die Wkeit, …</v>
      </c>
      <c r="C27" s="5"/>
      <c r="D27" s="5"/>
      <c r="E27" s="6"/>
      <c r="F27" s="56" t="str">
        <f>IF(T!$D$2=T!$M$2,M12,IF(T!$D$2=T!$N$2,N12,O12))</f>
        <v>negativ</v>
      </c>
      <c r="G27" s="56" t="str">
        <f>IF(T!$D$2=T!$M$2,M13,IF(T!$D$2=T!$N$2,N13,O13))</f>
        <v>positiv</v>
      </c>
      <c r="H27" s="57" t="str">
        <f>IF(T!$D$2=T!$M$2,M14,IF(T!$D$2=T!$N$2,N14,O14))</f>
        <v>Randhäufigkeit</v>
      </c>
      <c r="I27" s="5"/>
      <c r="J27" s="5"/>
      <c r="K27" s="5"/>
      <c r="L27" s="5"/>
      <c r="M27" s="26" t="s">
        <v>85</v>
      </c>
      <c r="N27" s="13" t="s">
        <v>70</v>
      </c>
      <c r="O27" s="14" t="s">
        <v>53</v>
      </c>
    </row>
    <row r="28" spans="1:15" x14ac:dyDescent="0.25">
      <c r="A28" s="5"/>
      <c r="B28" s="67" t="str">
        <f>IF(T!$D$2=T!$M$2,M35,IF(T!$D$2=T!$N$2,N35,O35))</f>
        <v>… dass ein positives Ergebnis anzeigender Patient wirklich krank ist?</v>
      </c>
      <c r="C28" s="68">
        <f>G12/G13</f>
        <v>5.9479305740987982E-2</v>
      </c>
      <c r="D28" s="34" t="str">
        <f>CONCATENATE("= ",SUBSTITUTE(IF(T!$D$2=T!$M$2,M27,IF(T!$D$2=T!$N$2,N27,O27)),":",""))</f>
        <v>= Relevanz</v>
      </c>
      <c r="E28" s="16" t="str">
        <f>IF(T!$D$2=T!$M$2,M9,IF(T!$D$2=T!$N$2,N9,O9))</f>
        <v>gesund</v>
      </c>
      <c r="F28" s="47"/>
      <c r="G28" s="48"/>
      <c r="H28" s="58">
        <f>H30-H29</f>
        <v>0.94</v>
      </c>
      <c r="I28" s="5"/>
      <c r="J28" s="5"/>
      <c r="K28" s="5"/>
      <c r="L28" s="5"/>
      <c r="M28" s="26" t="s">
        <v>86</v>
      </c>
      <c r="N28" s="13" t="s">
        <v>75</v>
      </c>
      <c r="O28" s="14" t="s">
        <v>54</v>
      </c>
    </row>
    <row r="29" spans="1:15" ht="15.75" thickBot="1" x14ac:dyDescent="0.3">
      <c r="A29" s="5"/>
      <c r="B29" s="67" t="str">
        <f>IF(T!$D$2=T!$M$2,M36,IF(T!$D$2=T!$N$2,N36,O36))</f>
        <v>… dass ein Kranker positives Testergebnis anzeigt?</v>
      </c>
      <c r="C29" s="68">
        <f>G12/H12</f>
        <v>0.99</v>
      </c>
      <c r="D29" s="34" t="str">
        <f>CONCATENATE("= ",SUBSTITUTE(IF(T!$D$2=T!$M$2,M22,IF(T!$D$2=T!$N$2,N22,O22)),":",""))</f>
        <v>= Sensitivität</v>
      </c>
      <c r="E29" s="16" t="str">
        <f>IF(T!$D$2=T!$M$2,M10,IF(T!$D$2=T!$N$2,N10,O10))</f>
        <v>krank</v>
      </c>
      <c r="F29" s="50"/>
      <c r="G29" s="51"/>
      <c r="H29" s="49">
        <v>0.06</v>
      </c>
      <c r="I29" s="5"/>
      <c r="J29" s="5"/>
      <c r="K29" s="5"/>
      <c r="L29" s="5"/>
      <c r="M29" s="26" t="s">
        <v>87</v>
      </c>
      <c r="N29" s="13" t="s">
        <v>71</v>
      </c>
      <c r="O29" s="14" t="s">
        <v>55</v>
      </c>
    </row>
    <row r="30" spans="1:15" x14ac:dyDescent="0.25">
      <c r="A30" s="5"/>
      <c r="B30" s="67" t="str">
        <f>IF(T!$D$2=T!$M$2,M37,IF(T!$D$2=T!$N$2,N37,O37))</f>
        <v>… dass ein Gesunder falsch diagnostisiert wird?</v>
      </c>
      <c r="C30" s="68">
        <f>G11/H11</f>
        <v>0.99921985815602832</v>
      </c>
      <c r="D30" s="34" t="str">
        <f>CONCATENATE("= ",SUBSTITUTE(IF(T!$D$2=T!$M$2,M25,IF(T!$D$2=T!$N$2,N25,O25)),":",""))</f>
        <v>= Falschpositivrate</v>
      </c>
      <c r="E30" s="35" t="str">
        <f>IF(T!$D$2=T!$M$2,M14,IF(T!$D$2=T!$N$2,N14,O14))</f>
        <v>Randhäufigkeit</v>
      </c>
      <c r="F30" s="52"/>
      <c r="G30" s="52"/>
      <c r="H30" s="53">
        <v>1</v>
      </c>
      <c r="I30" s="5"/>
      <c r="J30" s="5"/>
      <c r="K30" s="5"/>
      <c r="L30" s="5"/>
      <c r="M30" s="26" t="s">
        <v>88</v>
      </c>
      <c r="N30" s="13" t="s">
        <v>76</v>
      </c>
      <c r="O30" s="14" t="s">
        <v>56</v>
      </c>
    </row>
    <row r="31" spans="1:15" s="26" customFormat="1" x14ac:dyDescent="0.25">
      <c r="A31" s="5"/>
      <c r="B31" s="67" t="str">
        <f>IF(T!$D$2=T!$M$2,M38,IF(T!$D$2=T!$N$2,N38,O38))</f>
        <v>… dass ein Kranker richtig diagnostisiert wird?</v>
      </c>
      <c r="C31" s="68">
        <f>G12/H12</f>
        <v>0.99</v>
      </c>
      <c r="D31" s="34" t="str">
        <f>CONCATENATE("= ",SUBSTITUTE(IF(T!$D$2=T!$M$2,M22,IF(T!$D$2=T!$N$2,N22,O22)),":",""))</f>
        <v>= Sensitivität</v>
      </c>
      <c r="E31" s="6"/>
      <c r="F31" s="54"/>
      <c r="G31" s="54"/>
      <c r="H31" s="55"/>
      <c r="I31" s="5"/>
      <c r="J31" s="5"/>
      <c r="K31" s="5"/>
      <c r="L31" s="5"/>
      <c r="M31" s="26" t="s">
        <v>89</v>
      </c>
      <c r="N31" s="13" t="s">
        <v>97</v>
      </c>
      <c r="O31" s="14" t="s">
        <v>57</v>
      </c>
    </row>
    <row r="32" spans="1:15" s="26" customFormat="1" ht="15.75" thickBot="1" x14ac:dyDescent="0.3">
      <c r="A32" s="5"/>
      <c r="B32" s="67" t="str">
        <f>IF(T!$D$2=T!$M$2,M39,IF(T!$D$2=T!$N$2,N39,O39))</f>
        <v>… dass ein negatives Ergebnis falsch ist?</v>
      </c>
      <c r="C32" s="68">
        <f>F12/F13</f>
        <v>0.44999999999999996</v>
      </c>
      <c r="D32" s="34" t="str">
        <f>CONCATENATE("= ",SUBSTITUTE(IF(T!$D$2=T!$M$2,M30,IF(T!$D$2=T!$N$2,N30,O30)),":",""))</f>
        <v>= falsche Beruhigungsrate</v>
      </c>
      <c r="E32" s="6"/>
      <c r="F32" s="56" t="str">
        <f>IF(T!$D$2=T!$M$2,M12,IF(T!$D$2=T!$N$2,N12,O12))</f>
        <v>negativ</v>
      </c>
      <c r="G32" s="56" t="str">
        <f>IF(T!$D$2=T!$M$2,M13,IF(T!$D$2=T!$N$2,N13,O13))</f>
        <v>positiv</v>
      </c>
      <c r="H32" s="57" t="str">
        <f>IF(T!$D$2=T!$M$2,M14,IF(T!$D$2=T!$N$2,N14,O14))</f>
        <v>Randhäufigkeit</v>
      </c>
      <c r="I32" s="5"/>
      <c r="J32" s="5"/>
      <c r="K32" s="5"/>
      <c r="L32" s="5"/>
    </row>
    <row r="33" spans="1:15" s="26" customFormat="1" x14ac:dyDescent="0.25">
      <c r="A33" s="5"/>
      <c r="B33" s="67" t="str">
        <f>IF(T!$D$2=T!$M$2,M40,IF(T!$D$2=T!$N$2,N40,O40))</f>
        <v>… dass ein positives Testergebnis richtig ist?</v>
      </c>
      <c r="C33" s="68">
        <f>G12/G13</f>
        <v>5.9479305740987982E-2</v>
      </c>
      <c r="D33" s="34" t="str">
        <f>CONCATENATE("= ",SUBSTITUTE(IF(T!$D$2=T!$M$2,M27,IF(T!$D$2=T!$N$2,N27,O27)),":",""))</f>
        <v>= Relevanz</v>
      </c>
      <c r="E33" s="16" t="str">
        <f>IF(T!$D$2=T!$M$2,M9,IF(T!$D$2=T!$N$2,N9,O9))</f>
        <v>gesund</v>
      </c>
      <c r="F33" s="47"/>
      <c r="G33" s="48"/>
      <c r="H33" s="49">
        <f>H35-H34</f>
        <v>0.94</v>
      </c>
      <c r="I33" s="5"/>
      <c r="J33" s="5"/>
      <c r="K33" s="5"/>
      <c r="L33" s="5"/>
      <c r="M33" s="26" t="s">
        <v>121</v>
      </c>
      <c r="N33" s="13" t="s">
        <v>133</v>
      </c>
      <c r="O33" s="14" t="s">
        <v>145</v>
      </c>
    </row>
    <row r="34" spans="1:15" s="26" customFormat="1" ht="15.75" thickBot="1" x14ac:dyDescent="0.3">
      <c r="A34" s="5"/>
      <c r="B34" s="67" t="str">
        <f>IF(T!$D$2=T!$M$2,M41,IF(T!$D$2=T!$N$2,N41,O41))</f>
        <v>… dass das Testergebnis eines Kranken falsch ist?</v>
      </c>
      <c r="C34" s="68">
        <f>F12/H12</f>
        <v>1.0000000000000056E-2</v>
      </c>
      <c r="D34" s="34" t="str">
        <f>CONCATENATE("= ",SUBSTITUTE(IF(T!$D$2=T!$M$2,M23,IF(T!$D$2=T!$N$2,N23,O23)),":",""))</f>
        <v>= Falschnegativrate</v>
      </c>
      <c r="E34" s="16" t="str">
        <f>IF(T!$D$2=T!$M$2,M10,IF(T!$D$2=T!$N$2,N10,O10))</f>
        <v>krank</v>
      </c>
      <c r="F34" s="50"/>
      <c r="G34" s="59">
        <f>H34*0.99</f>
        <v>5.9399999999999994E-2</v>
      </c>
      <c r="H34" s="49">
        <v>0.06</v>
      </c>
      <c r="I34" s="5"/>
      <c r="J34" s="5"/>
      <c r="K34" s="5"/>
      <c r="L34" s="5"/>
      <c r="M34" s="26" t="s">
        <v>122</v>
      </c>
      <c r="N34" s="13" t="s">
        <v>134</v>
      </c>
      <c r="O34" s="14" t="s">
        <v>146</v>
      </c>
    </row>
    <row r="35" spans="1:15" s="26" customFormat="1" x14ac:dyDescent="0.25">
      <c r="A35" s="5"/>
      <c r="B35" s="67" t="str">
        <f>IF(T!$D$2=T!$M$2,M42,IF(T!$D$2=T!$N$2,N42,O42))</f>
        <v>… dass das Ergebnis eines Gesunden seinen wirklichen Zustand reflektiert?</v>
      </c>
      <c r="C35" s="68">
        <f>F11/H11</f>
        <v>7.8014184397163578E-4</v>
      </c>
      <c r="D35" s="34" t="str">
        <f>CONCATENATE("= ",SUBSTITUTE(IF(T!$D$2=T!$M$2,M24,IF(T!$D$2=T!$N$2,N24,O24)),":",""))</f>
        <v>= Spezifizität</v>
      </c>
      <c r="E35" s="35" t="str">
        <f>IF(T!$D$2=T!$M$2,M14,IF(T!$D$2=T!$N$2,N14,O14))</f>
        <v>Randhäufigkeit</v>
      </c>
      <c r="F35" s="52"/>
      <c r="G35" s="52"/>
      <c r="H35" s="53">
        <v>1</v>
      </c>
      <c r="I35" s="5"/>
      <c r="J35" s="5"/>
      <c r="K35" s="5"/>
      <c r="L35" s="5"/>
      <c r="M35" s="26" t="s">
        <v>123</v>
      </c>
      <c r="N35" s="13" t="s">
        <v>135</v>
      </c>
      <c r="O35" s="14" t="s">
        <v>148</v>
      </c>
    </row>
    <row r="36" spans="1:15" s="26" customFormat="1" x14ac:dyDescent="0.25">
      <c r="A36" s="5"/>
      <c r="B36" s="67" t="str">
        <f>IF(T!$D$2=T!$M$2,M43,IF(T!$D$2=T!$N$2,N43,O43))</f>
        <v>… dass ein positives Ergebnis einem Gesunden gehört?</v>
      </c>
      <c r="C36" s="68">
        <f>G11/G13</f>
        <v>0.94052069425901197</v>
      </c>
      <c r="D36" s="34" t="str">
        <f>CONCATENATE("= ",SUBSTITUTE(IF(T!$D$2=T!$M$2,M28,IF(T!$D$2=T!$N$2,N28,O28)),":",""))</f>
        <v>= Falschalarmrate</v>
      </c>
      <c r="E36" s="6"/>
      <c r="F36" s="54"/>
      <c r="G36" s="54"/>
      <c r="H36" s="55"/>
      <c r="I36" s="5"/>
      <c r="J36" s="5"/>
      <c r="K36" s="5"/>
      <c r="L36" s="5"/>
      <c r="M36" s="26" t="s">
        <v>124</v>
      </c>
      <c r="N36" s="13" t="s">
        <v>136</v>
      </c>
      <c r="O36" s="14" t="s">
        <v>147</v>
      </c>
    </row>
    <row r="37" spans="1:15" s="26" customFormat="1" ht="15.75" thickBot="1" x14ac:dyDescent="0.3">
      <c r="A37" s="5"/>
      <c r="B37" s="4" t="str">
        <f>IF(T!$D$2=T!$M$2,M44,IF(T!$D$2=T!$N$2,N44,O44))</f>
        <v>… dass ein negatives Ergebnis den wirklichen Zustand reflektiert?</v>
      </c>
      <c r="C37" s="68">
        <f>F11/F13</f>
        <v>0.55000000000000004</v>
      </c>
      <c r="D37" s="34" t="str">
        <f>CONCATENATE("= ",SUBSTITUTE(IF(T!$D$2=T!$M$2,M29,IF(T!$D$2=T!$N$2,N29,O29)),":",""))</f>
        <v>= Segreganz</v>
      </c>
      <c r="E37" s="6"/>
      <c r="F37" s="56" t="str">
        <f>IF(T!$D$2=T!$M$2,M12,IF(T!$D$2=T!$N$2,N12,O12))</f>
        <v>negativ</v>
      </c>
      <c r="G37" s="56" t="str">
        <f>IF(T!$D$2=T!$M$2,M13,IF(T!$D$2=T!$N$2,N13,O13))</f>
        <v>positiv</v>
      </c>
      <c r="H37" s="57" t="str">
        <f>IF(T!$D$2=T!$M$2,M14,IF(T!$D$2=T!$N$2,N14,O14))</f>
        <v>Randhäufigkeit</v>
      </c>
      <c r="I37" s="5"/>
      <c r="J37" s="5"/>
      <c r="K37" s="5"/>
      <c r="L37" s="5"/>
      <c r="M37" s="26" t="s">
        <v>125</v>
      </c>
      <c r="N37" s="13" t="s">
        <v>137</v>
      </c>
      <c r="O37" s="14" t="s">
        <v>149</v>
      </c>
    </row>
    <row r="38" spans="1:15" s="26" customFormat="1" x14ac:dyDescent="0.25">
      <c r="A38" s="5"/>
      <c r="B38" s="6"/>
      <c r="C38" s="6"/>
      <c r="D38" s="6"/>
      <c r="E38" s="16" t="str">
        <f>IF(T!$D$2=T!$M$2,M9,IF(T!$D$2=T!$N$2,N9,O9))</f>
        <v>gesund</v>
      </c>
      <c r="F38" s="47"/>
      <c r="G38" s="48"/>
      <c r="H38" s="49">
        <f>H40-H39</f>
        <v>0.94</v>
      </c>
      <c r="I38" s="5"/>
      <c r="J38" s="5"/>
      <c r="K38" s="5"/>
      <c r="L38" s="5"/>
      <c r="M38" s="26" t="s">
        <v>126</v>
      </c>
      <c r="N38" s="13" t="s">
        <v>138</v>
      </c>
      <c r="O38" s="14" t="s">
        <v>150</v>
      </c>
    </row>
    <row r="39" spans="1:15" s="26" customFormat="1" ht="15.75" thickBot="1" x14ac:dyDescent="0.3">
      <c r="A39" s="5"/>
      <c r="B39" s="5"/>
      <c r="C39" s="5"/>
      <c r="D39" s="5"/>
      <c r="E39" s="16" t="str">
        <f>IF(T!$D$2=T!$M$2,M10,IF(T!$D$2=T!$N$2,N10,O10))</f>
        <v>krank</v>
      </c>
      <c r="F39" s="60">
        <f>H39-G39</f>
        <v>6.0000000000000331E-4</v>
      </c>
      <c r="G39" s="51">
        <f>H39*0.99</f>
        <v>5.9399999999999994E-2</v>
      </c>
      <c r="H39" s="49">
        <v>0.06</v>
      </c>
      <c r="I39" s="5"/>
      <c r="J39" s="5"/>
      <c r="K39" s="5"/>
      <c r="L39" s="5"/>
      <c r="M39" s="26" t="s">
        <v>127</v>
      </c>
      <c r="N39" s="13" t="s">
        <v>139</v>
      </c>
      <c r="O39" s="14" t="s">
        <v>151</v>
      </c>
    </row>
    <row r="40" spans="1:15" s="26" customFormat="1" x14ac:dyDescent="0.25">
      <c r="A40" s="5"/>
      <c r="B40" s="69"/>
      <c r="C40" s="69"/>
      <c r="D40" s="69"/>
      <c r="E40" s="35" t="str">
        <f>IF(T!$D$2=T!$M$2,M14,IF(T!$D$2=T!$N$2,N14,O14))</f>
        <v>Randhäufigkeit</v>
      </c>
      <c r="F40" s="52"/>
      <c r="G40" s="52"/>
      <c r="H40" s="53">
        <v>1</v>
      </c>
      <c r="I40" s="5"/>
      <c r="J40" s="5"/>
      <c r="K40" s="5"/>
      <c r="L40" s="5"/>
      <c r="M40" s="26" t="s">
        <v>128</v>
      </c>
      <c r="N40" s="13" t="s">
        <v>140</v>
      </c>
      <c r="O40" s="14" t="s">
        <v>152</v>
      </c>
    </row>
    <row r="41" spans="1:15" s="26" customFormat="1" x14ac:dyDescent="0.25">
      <c r="A41" s="5"/>
      <c r="B41" s="69"/>
      <c r="C41" s="69"/>
      <c r="D41" s="69"/>
      <c r="E41" s="5"/>
      <c r="F41" s="55"/>
      <c r="G41" s="55"/>
      <c r="H41" s="55"/>
      <c r="I41" s="5"/>
      <c r="J41" s="5"/>
      <c r="K41" s="5"/>
      <c r="L41" s="5"/>
      <c r="M41" s="26" t="s">
        <v>129</v>
      </c>
      <c r="N41" s="13" t="s">
        <v>141</v>
      </c>
      <c r="O41" s="14" t="s">
        <v>153</v>
      </c>
    </row>
    <row r="42" spans="1:15" s="26" customFormat="1" ht="15.75" thickBot="1" x14ac:dyDescent="0.3">
      <c r="A42" s="5"/>
      <c r="B42" s="69"/>
      <c r="C42" s="69"/>
      <c r="D42" s="69"/>
      <c r="E42" s="6"/>
      <c r="F42" s="56" t="str">
        <f>IF(T!$D$2=T!$M$2,M12,IF(T!$D$2=T!$N$2,N12,O12))</f>
        <v>negativ</v>
      </c>
      <c r="G42" s="56" t="str">
        <f>IF(T!$D$2=T!$M$2,M13,IF(T!$D$2=T!$N$2,N13,O13))</f>
        <v>positiv</v>
      </c>
      <c r="H42" s="57" t="str">
        <f>IF(T!$D$2=T!$M$2,M14,IF(T!$D$2=T!$N$2,N14,O14))</f>
        <v>Randhäufigkeit</v>
      </c>
      <c r="I42" s="5"/>
      <c r="J42" s="5"/>
      <c r="K42" s="5"/>
      <c r="L42" s="5"/>
      <c r="M42" s="26" t="s">
        <v>130</v>
      </c>
      <c r="N42" s="13" t="s">
        <v>142</v>
      </c>
      <c r="O42" s="14" t="s">
        <v>154</v>
      </c>
    </row>
    <row r="43" spans="1:15" s="26" customFormat="1" x14ac:dyDescent="0.25">
      <c r="A43" s="5"/>
      <c r="B43" s="69"/>
      <c r="C43" s="69"/>
      <c r="D43" s="69"/>
      <c r="E43" s="16" t="str">
        <f>IF(T!$D$2=T!$M$2,M9,IF(T!$D$2=T!$N$2,N9,O9))</f>
        <v>gesund</v>
      </c>
      <c r="F43" s="47"/>
      <c r="G43" s="48"/>
      <c r="H43" s="49">
        <f>H45-H44</f>
        <v>0.94</v>
      </c>
      <c r="I43" s="5"/>
      <c r="J43" s="5"/>
      <c r="K43" s="5"/>
      <c r="L43" s="5"/>
      <c r="M43" s="26" t="s">
        <v>131</v>
      </c>
      <c r="N43" s="13" t="s">
        <v>143</v>
      </c>
      <c r="O43" s="14" t="s">
        <v>155</v>
      </c>
    </row>
    <row r="44" spans="1:15" s="26" customFormat="1" ht="15.75" thickBot="1" x14ac:dyDescent="0.3">
      <c r="A44" s="5"/>
      <c r="B44" s="69"/>
      <c r="C44" s="69"/>
      <c r="D44" s="69"/>
      <c r="E44" s="16" t="str">
        <f>IF(T!$D$2=T!$M$2,M10,IF(T!$D$2=T!$N$2,N10,O10))</f>
        <v>krank</v>
      </c>
      <c r="F44" s="50">
        <f>H44-G44</f>
        <v>6.0000000000000331E-4</v>
      </c>
      <c r="G44" s="51">
        <f>H44*0.99</f>
        <v>5.9399999999999994E-2</v>
      </c>
      <c r="H44" s="49">
        <v>0.06</v>
      </c>
      <c r="I44" s="5"/>
      <c r="J44" s="5"/>
      <c r="K44" s="5"/>
      <c r="L44" s="5"/>
      <c r="M44" s="26" t="s">
        <v>132</v>
      </c>
      <c r="N44" s="13" t="s">
        <v>144</v>
      </c>
      <c r="O44" s="14" t="s">
        <v>156</v>
      </c>
    </row>
    <row r="45" spans="1:15" s="26" customFormat="1" x14ac:dyDescent="0.25">
      <c r="A45" s="5"/>
      <c r="B45" s="69"/>
      <c r="C45" s="69"/>
      <c r="D45" s="69"/>
      <c r="E45" s="35" t="str">
        <f>IF(T!$D$2=T!$M$2,M14,IF(T!$D$2=T!$N$2,N14,O14))</f>
        <v>Randhäufigkeit</v>
      </c>
      <c r="F45" s="63">
        <f>F44/(1-55%)</f>
        <v>1.3333333333333409E-3</v>
      </c>
      <c r="G45" s="52"/>
      <c r="H45" s="53">
        <v>1</v>
      </c>
      <c r="I45" s="5"/>
      <c r="J45" s="5"/>
      <c r="K45" s="5"/>
      <c r="L45" s="5"/>
    </row>
    <row r="46" spans="1:15" s="26" customFormat="1" x14ac:dyDescent="0.25">
      <c r="A46" s="5"/>
      <c r="B46" s="69"/>
      <c r="C46" s="69"/>
      <c r="D46" s="69"/>
      <c r="E46" s="5"/>
      <c r="F46" s="55"/>
      <c r="G46" s="55"/>
      <c r="H46" s="55"/>
      <c r="I46" s="5"/>
      <c r="J46" s="5"/>
      <c r="K46" s="5"/>
      <c r="L46" s="5"/>
    </row>
    <row r="47" spans="1:15" s="26" customFormat="1" ht="15.75" thickBot="1" x14ac:dyDescent="0.3">
      <c r="A47" s="5"/>
      <c r="B47" s="69"/>
      <c r="C47" s="69"/>
      <c r="D47" s="69"/>
      <c r="E47" s="6"/>
      <c r="F47" s="56" t="str">
        <f>IF(T!$D$2=T!$M$2,M12,IF(T!$D$2=T!$N$2,N12,O12))</f>
        <v>negativ</v>
      </c>
      <c r="G47" s="56" t="str">
        <f>IF(T!$D$2=T!$M$2,M13,IF(T!$D$2=T!$N$2,N13,O13))</f>
        <v>positiv</v>
      </c>
      <c r="H47" s="57" t="str">
        <f>IF(T!$D$2=T!$M$2,M14,IF(T!$D$2=T!$N$2,N14,O14))</f>
        <v>Randhäufigkeit</v>
      </c>
      <c r="I47" s="5"/>
      <c r="J47" s="5"/>
      <c r="K47" s="5"/>
      <c r="L47" s="5"/>
    </row>
    <row r="48" spans="1:15" s="26" customFormat="1" x14ac:dyDescent="0.25">
      <c r="A48" s="5"/>
      <c r="B48" s="69"/>
      <c r="C48" s="69"/>
      <c r="D48" s="69"/>
      <c r="E48" s="16" t="str">
        <f>IF(T!$D$2=T!$M$2,M9,IF(T!$D$2=T!$N$2,N9,O9))</f>
        <v>gesund</v>
      </c>
      <c r="F48" s="61">
        <f>F50-F49</f>
        <v>7.3333333333333757E-4</v>
      </c>
      <c r="G48" s="48"/>
      <c r="H48" s="49">
        <f>H50-H49</f>
        <v>0.94</v>
      </c>
      <c r="I48" s="5"/>
      <c r="J48" s="5"/>
      <c r="K48" s="5"/>
      <c r="L48" s="5"/>
    </row>
    <row r="49" spans="1:12" s="26" customFormat="1" ht="15.75" thickBot="1" x14ac:dyDescent="0.3">
      <c r="A49" s="5"/>
      <c r="B49" s="69"/>
      <c r="C49" s="69"/>
      <c r="D49" s="69"/>
      <c r="E49" s="16" t="str">
        <f>IF(T!$D$2=T!$M$2,M10,IF(T!$D$2=T!$N$2,N10,O10))</f>
        <v>krank</v>
      </c>
      <c r="F49" s="50">
        <f>H49-G49</f>
        <v>6.0000000000000331E-4</v>
      </c>
      <c r="G49" s="51">
        <f>H49*0.99</f>
        <v>5.9399999999999994E-2</v>
      </c>
      <c r="H49" s="49">
        <v>0.06</v>
      </c>
      <c r="I49" s="5"/>
      <c r="J49" s="5"/>
      <c r="K49" s="5"/>
      <c r="L49" s="5"/>
    </row>
    <row r="50" spans="1:12" s="26" customFormat="1" x14ac:dyDescent="0.25">
      <c r="A50" s="5"/>
      <c r="B50" s="69"/>
      <c r="C50" s="69"/>
      <c r="D50" s="69"/>
      <c r="E50" s="35" t="str">
        <f>IF(T!$D$2=T!$M$2,M14,IF(T!$D$2=T!$N$2,N14,O14))</f>
        <v>Randhäufigkeit</v>
      </c>
      <c r="F50" s="52">
        <f>F49/(1-55%)</f>
        <v>1.3333333333333409E-3</v>
      </c>
      <c r="G50" s="52"/>
      <c r="H50" s="53">
        <v>1</v>
      </c>
      <c r="I50" s="5"/>
      <c r="J50" s="5"/>
      <c r="K50" s="5"/>
      <c r="L50" s="5"/>
    </row>
    <row r="51" spans="1:12" s="26" customFormat="1" x14ac:dyDescent="0.25">
      <c r="A51" s="5"/>
      <c r="B51" s="69"/>
      <c r="C51" s="69"/>
      <c r="D51" s="69"/>
      <c r="E51" s="5"/>
      <c r="F51" s="55"/>
      <c r="G51" s="55"/>
      <c r="H51" s="55"/>
      <c r="I51" s="5"/>
      <c r="J51" s="5"/>
      <c r="K51" s="5"/>
      <c r="L51" s="5"/>
    </row>
    <row r="52" spans="1:12" s="26" customFormat="1" ht="15.75" thickBot="1" x14ac:dyDescent="0.3">
      <c r="A52" s="5"/>
      <c r="B52" s="69"/>
      <c r="C52" s="69"/>
      <c r="D52" s="69"/>
      <c r="E52" s="6"/>
      <c r="F52" s="56" t="str">
        <f>IF(T!$D$2=T!$M$2,M12,IF(T!$D$2=T!$N$2,N12,O12))</f>
        <v>negativ</v>
      </c>
      <c r="G52" s="56" t="str">
        <f>IF(T!$D$2=T!$M$2,M13,IF(T!$D$2=T!$N$2,N13,O13))</f>
        <v>positiv</v>
      </c>
      <c r="H52" s="57" t="str">
        <f>IF(T!$D$2=T!$M$2,M14,IF(T!$D$2=T!$N$2,N14,O14))</f>
        <v>Randhäufigkeit</v>
      </c>
      <c r="I52" s="5"/>
      <c r="J52" s="5"/>
      <c r="K52" s="5"/>
      <c r="L52" s="5"/>
    </row>
    <row r="53" spans="1:12" s="26" customFormat="1" x14ac:dyDescent="0.25">
      <c r="A53" s="5"/>
      <c r="B53" s="5"/>
      <c r="C53" s="5"/>
      <c r="D53" s="5"/>
      <c r="E53" s="16" t="str">
        <f>IF(T!$D$2=T!$M$2,M9,IF(T!$D$2=T!$N$2,N9,O9))</f>
        <v>gesund</v>
      </c>
      <c r="F53" s="47">
        <f>F55-F54</f>
        <v>7.3333333333333757E-4</v>
      </c>
      <c r="G53" s="62">
        <f>H53-F53</f>
        <v>0.93926666666666658</v>
      </c>
      <c r="H53" s="49">
        <f>H55-H54</f>
        <v>0.94</v>
      </c>
      <c r="I53" s="5"/>
      <c r="J53" s="5"/>
      <c r="K53" s="5"/>
      <c r="L53" s="5"/>
    </row>
    <row r="54" spans="1:12" s="26" customFormat="1" ht="15.75" thickBot="1" x14ac:dyDescent="0.3">
      <c r="A54" s="5"/>
      <c r="B54" s="5"/>
      <c r="C54" s="5"/>
      <c r="D54" s="5"/>
      <c r="E54" s="16" t="str">
        <f>IF(T!$D$2=T!$M$2,M10,IF(T!$D$2=T!$N$2,N10,O10))</f>
        <v>krank</v>
      </c>
      <c r="F54" s="50">
        <f>H54-G54</f>
        <v>6.0000000000000331E-4</v>
      </c>
      <c r="G54" s="51">
        <f>H54*0.99</f>
        <v>5.9399999999999994E-2</v>
      </c>
      <c r="H54" s="49">
        <v>0.06</v>
      </c>
      <c r="I54" s="5"/>
      <c r="J54" s="5"/>
      <c r="K54" s="5"/>
      <c r="L54" s="5"/>
    </row>
    <row r="55" spans="1:12" s="26" customFormat="1" x14ac:dyDescent="0.25">
      <c r="A55" s="5"/>
      <c r="B55" s="5"/>
      <c r="C55" s="5"/>
      <c r="D55" s="5"/>
      <c r="E55" s="35" t="str">
        <f>IF(T!$D$2=T!$M$2,M14,IF(T!$D$2=T!$N$2,N14,O14))</f>
        <v>Randhäufigkeit</v>
      </c>
      <c r="F55" s="52">
        <f>F54/(1-55%)</f>
        <v>1.3333333333333409E-3</v>
      </c>
      <c r="G55" s="52"/>
      <c r="H55" s="53">
        <v>1</v>
      </c>
      <c r="I55" s="5"/>
      <c r="J55" s="5"/>
      <c r="K55" s="5"/>
      <c r="L55" s="5"/>
    </row>
    <row r="56" spans="1:12" s="26" customFormat="1" x14ac:dyDescent="0.25">
      <c r="A56" s="5"/>
      <c r="B56" s="5"/>
      <c r="C56" s="5"/>
      <c r="D56" s="5"/>
      <c r="E56" s="5"/>
      <c r="F56" s="55"/>
      <c r="G56" s="55"/>
      <c r="H56" s="55"/>
      <c r="I56" s="5"/>
      <c r="J56" s="5"/>
      <c r="K56" s="5"/>
      <c r="L56" s="5"/>
    </row>
    <row r="57" spans="1:12" s="26" customFormat="1" ht="15.75" thickBot="1" x14ac:dyDescent="0.3">
      <c r="A57" s="5"/>
      <c r="B57" s="5"/>
      <c r="C57" s="5"/>
      <c r="D57" s="5"/>
      <c r="E57" s="6"/>
      <c r="F57" s="56" t="str">
        <f>IF(T!$D$2=T!$M$2,M12,IF(T!$D$2=T!$N$2,N12,O12))</f>
        <v>negativ</v>
      </c>
      <c r="G57" s="56" t="str">
        <f>IF(T!$D$2=T!$M$2,M13,IF(T!$D$2=T!$N$2,N13,O13))</f>
        <v>positiv</v>
      </c>
      <c r="H57" s="57" t="str">
        <f>IF(T!$D$2=T!$M$2,M14,IF(T!$D$2=T!$N$2,N14,O14))</f>
        <v>Randhäufigkeit</v>
      </c>
      <c r="I57" s="5"/>
      <c r="J57" s="5"/>
      <c r="K57" s="5"/>
      <c r="L57" s="5"/>
    </row>
    <row r="58" spans="1:12" s="26" customFormat="1" x14ac:dyDescent="0.25">
      <c r="A58" s="5"/>
      <c r="B58" s="5"/>
      <c r="C58" s="5"/>
      <c r="D58" s="5"/>
      <c r="E58" s="16" t="str">
        <f>IF(T!$D$2=T!$M$2,M9,IF(T!$D$2=T!$N$2,N9,O9))</f>
        <v>gesund</v>
      </c>
      <c r="F58" s="47">
        <f>F60-F59</f>
        <v>7.3333333333333757E-4</v>
      </c>
      <c r="G58" s="48">
        <f>H58-F58</f>
        <v>0.93926666666666658</v>
      </c>
      <c r="H58" s="49">
        <f>H60-H59</f>
        <v>0.94</v>
      </c>
      <c r="I58" s="5"/>
      <c r="J58" s="5"/>
      <c r="K58" s="5"/>
      <c r="L58" s="5"/>
    </row>
    <row r="59" spans="1:12" s="26" customFormat="1" ht="15.75" thickBot="1" x14ac:dyDescent="0.3">
      <c r="A59" s="5"/>
      <c r="B59" s="5"/>
      <c r="C59" s="5"/>
      <c r="D59" s="5"/>
      <c r="E59" s="16" t="str">
        <f>IF(T!$D$2=T!$M$2,M10,IF(T!$D$2=T!$N$2,N10,O10))</f>
        <v>krank</v>
      </c>
      <c r="F59" s="50">
        <f>H59-G59</f>
        <v>6.0000000000000331E-4</v>
      </c>
      <c r="G59" s="51">
        <f>H59*0.99</f>
        <v>5.9399999999999994E-2</v>
      </c>
      <c r="H59" s="49">
        <v>0.06</v>
      </c>
      <c r="I59" s="5"/>
      <c r="J59" s="5"/>
      <c r="K59" s="5"/>
      <c r="L59" s="5"/>
    </row>
    <row r="60" spans="1:12" s="26" customFormat="1" x14ac:dyDescent="0.25">
      <c r="A60" s="5"/>
      <c r="B60" s="5"/>
      <c r="C60" s="5"/>
      <c r="D60" s="5"/>
      <c r="E60" s="35" t="str">
        <f>IF(T!$D$2=T!$M$2,M14,IF(T!$D$2=T!$N$2,N14,O14))</f>
        <v>Randhäufigkeit</v>
      </c>
      <c r="F60" s="52">
        <f>F59/(1-55%)</f>
        <v>1.3333333333333409E-3</v>
      </c>
      <c r="G60" s="63">
        <f>SUM(G58:G59)</f>
        <v>0.99866666666666659</v>
      </c>
      <c r="H60" s="53">
        <v>1</v>
      </c>
      <c r="I60" s="5"/>
      <c r="J60" s="5"/>
      <c r="K60" s="5"/>
      <c r="L60" s="5"/>
    </row>
    <row r="61" spans="1:12" s="26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s="26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s="26" customForma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s="26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s="26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s="26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s="26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s="26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</sheetData>
  <mergeCells count="4">
    <mergeCell ref="F9:G9"/>
    <mergeCell ref="H9:H10"/>
    <mergeCell ref="D11:D12"/>
    <mergeCell ref="D13:E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/>
  </sheetViews>
  <sheetFormatPr defaultColWidth="0" defaultRowHeight="15" zeroHeight="1" x14ac:dyDescent="0.25"/>
  <cols>
    <col min="1" max="1" width="9.140625" customWidth="1"/>
    <col min="2" max="2" width="60.7109375" customWidth="1"/>
    <col min="3" max="3" width="15.7109375" customWidth="1"/>
    <col min="4" max="4" width="30.7109375" customWidth="1"/>
    <col min="5" max="8" width="15.7109375" customWidth="1"/>
    <col min="9" max="12" width="9.140625" customWidth="1"/>
    <col min="13" max="15" width="60.7109375" style="26" hidden="1" customWidth="1"/>
    <col min="16" max="16384" width="9.140625" hidden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21" x14ac:dyDescent="0.35">
      <c r="A2" s="5"/>
      <c r="B2" s="15" t="str">
        <f>IF(T!$D$2=T!$M$2,M2,IF(T!$D$2=T!$N$2,N2,O2))</f>
        <v>Gib die gefragten Werte in den grünen Zellen!</v>
      </c>
      <c r="C2" s="6"/>
      <c r="D2" s="6"/>
      <c r="E2" s="6"/>
      <c r="F2" s="6"/>
      <c r="G2" s="6"/>
      <c r="H2" s="5"/>
      <c r="I2" s="5"/>
      <c r="J2" s="5"/>
      <c r="K2" s="5"/>
      <c r="L2" s="5"/>
      <c r="M2" s="12" t="s">
        <v>30</v>
      </c>
      <c r="N2" s="13" t="s">
        <v>72</v>
      </c>
      <c r="O2" s="14" t="s">
        <v>31</v>
      </c>
    </row>
    <row r="3" spans="1:15" x14ac:dyDescent="0.25">
      <c r="A3" s="5"/>
      <c r="B3" s="6"/>
      <c r="C3" s="6"/>
      <c r="D3" s="6"/>
      <c r="E3" s="6"/>
      <c r="F3" s="6"/>
      <c r="G3" s="6"/>
      <c r="H3" s="5"/>
      <c r="I3" s="5"/>
      <c r="J3" s="5"/>
      <c r="K3" s="5"/>
      <c r="L3" s="5"/>
      <c r="M3" s="26" t="s">
        <v>106</v>
      </c>
      <c r="N3" s="13" t="s">
        <v>101</v>
      </c>
      <c r="O3" s="14" t="s">
        <v>32</v>
      </c>
    </row>
    <row r="4" spans="1:15" ht="30" customHeight="1" x14ac:dyDescent="0.25">
      <c r="A4" s="5"/>
      <c r="B4" s="76" t="str">
        <f>IF(T!$D$2=T!$M$2,M3,IF(T!$D$2=T!$N$2,N3,O3))</f>
        <v>100 mutmaßliche kleinzelliges Lungenkarzinom-Patienten wurden  mit einer neuer Früherkennungsmethode getestet.</v>
      </c>
      <c r="C4" s="6"/>
      <c r="D4" s="6"/>
      <c r="E4" s="6"/>
      <c r="F4" s="6"/>
      <c r="G4" s="6"/>
      <c r="H4" s="5"/>
      <c r="I4" s="5"/>
      <c r="J4" s="5"/>
      <c r="K4" s="5"/>
      <c r="L4" s="5"/>
      <c r="M4" s="26" t="s">
        <v>0</v>
      </c>
      <c r="N4" s="13" t="s">
        <v>98</v>
      </c>
      <c r="O4" s="14" t="s">
        <v>59</v>
      </c>
    </row>
    <row r="5" spans="1:15" ht="30" customHeight="1" x14ac:dyDescent="0.25">
      <c r="A5" s="5"/>
      <c r="B5" s="77" t="str">
        <f>IF(T!$D$2=T!$M$2,M4,IF(T!$D$2=T!$N$2,N4,O4))</f>
        <v>Die Methode ergibt positive Ergebnisse für 32 Probanden.</v>
      </c>
      <c r="C5" s="6"/>
      <c r="D5" s="6"/>
      <c r="E5" s="6"/>
      <c r="F5" s="6"/>
      <c r="G5" s="6"/>
      <c r="H5" s="5"/>
      <c r="I5" s="5"/>
      <c r="J5" s="5"/>
      <c r="K5" s="5"/>
      <c r="L5" s="5"/>
      <c r="M5" s="26" t="s">
        <v>1</v>
      </c>
      <c r="N5" s="13" t="s">
        <v>100</v>
      </c>
      <c r="O5" s="14" t="s">
        <v>33</v>
      </c>
    </row>
    <row r="6" spans="1:15" ht="30" customHeight="1" x14ac:dyDescent="0.25">
      <c r="A6" s="5"/>
      <c r="B6" s="77" t="str">
        <f>IF(T!$D$2=T!$M$2,M5,IF(T!$D$2=T!$N$2,N5,O5))</f>
        <v>In der Nachfolgestudie wurden die Probanden mit herkömmlichen Methoden untersucht:</v>
      </c>
      <c r="C6" s="6"/>
      <c r="D6" s="6"/>
      <c r="E6" s="6"/>
      <c r="F6" s="6"/>
      <c r="G6" s="6"/>
      <c r="H6" s="5"/>
      <c r="I6" s="5"/>
      <c r="J6" s="5"/>
      <c r="K6" s="5"/>
      <c r="L6" s="5"/>
      <c r="M6" s="26" t="s">
        <v>34</v>
      </c>
      <c r="N6" s="13" t="s">
        <v>99</v>
      </c>
      <c r="O6" s="14" t="s">
        <v>58</v>
      </c>
    </row>
    <row r="7" spans="1:15" ht="30" customHeight="1" x14ac:dyDescent="0.25">
      <c r="A7" s="5"/>
      <c r="B7" s="78" t="str">
        <f>IF(T!$D$2=T!$M$2,M6,IF(T!$D$2=T!$N$2,N6,O6))</f>
        <v>Die tatsächliche Anwesenhait der Krankheit wurde in 25 Fälle unter der Testpositiven und in 9 Fälle unter der Testnegativen bewiesen.</v>
      </c>
      <c r="C7" s="6"/>
      <c r="D7" s="6"/>
      <c r="E7" s="6"/>
      <c r="F7" s="6"/>
      <c r="G7" s="6"/>
      <c r="H7" s="5"/>
      <c r="I7" s="5"/>
      <c r="J7" s="5"/>
      <c r="K7" s="5"/>
      <c r="L7" s="5"/>
      <c r="M7" s="26" t="s">
        <v>2</v>
      </c>
      <c r="N7" s="13" t="s">
        <v>93</v>
      </c>
      <c r="O7" s="14" t="s">
        <v>35</v>
      </c>
    </row>
    <row r="8" spans="1:15" x14ac:dyDescent="0.25">
      <c r="A8" s="5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26" t="s">
        <v>104</v>
      </c>
      <c r="N8" s="13" t="s">
        <v>103</v>
      </c>
      <c r="O8" s="14" t="s">
        <v>105</v>
      </c>
    </row>
    <row r="9" spans="1:15" x14ac:dyDescent="0.25">
      <c r="A9" s="5"/>
      <c r="B9" s="35" t="str">
        <f>IF(T!$D$2=T!$M$2,M7,IF(T!$D$2=T!$N$2,N7,O7))</f>
        <v>Stelle die Wahrheitsmatrix zusammen.</v>
      </c>
      <c r="C9" s="6"/>
      <c r="D9" s="6"/>
      <c r="E9" s="6"/>
      <c r="F9" s="6"/>
      <c r="G9" s="6"/>
      <c r="H9" s="5"/>
      <c r="I9" s="5"/>
      <c r="J9" s="5"/>
      <c r="K9" s="5"/>
      <c r="L9" s="5"/>
      <c r="M9" s="26" t="s">
        <v>8</v>
      </c>
      <c r="N9" s="13" t="s">
        <v>96</v>
      </c>
      <c r="O9" s="14" t="s">
        <v>43</v>
      </c>
    </row>
    <row r="10" spans="1:15" x14ac:dyDescent="0.25">
      <c r="A10" s="5"/>
      <c r="B10" s="6"/>
      <c r="C10" s="6"/>
      <c r="D10" s="6"/>
      <c r="E10" s="6"/>
      <c r="F10" s="6"/>
      <c r="G10" s="6"/>
      <c r="H10" s="5"/>
      <c r="I10" s="5"/>
      <c r="J10" s="5"/>
      <c r="K10" s="5"/>
      <c r="L10" s="5"/>
      <c r="M10" s="26" t="s">
        <v>6</v>
      </c>
      <c r="N10" s="13" t="s">
        <v>94</v>
      </c>
      <c r="O10" s="14" t="s">
        <v>36</v>
      </c>
    </row>
    <row r="11" spans="1:15" ht="30" customHeight="1" x14ac:dyDescent="0.25">
      <c r="A11" s="5"/>
      <c r="B11" s="6"/>
      <c r="C11" s="5"/>
      <c r="D11" s="6"/>
      <c r="E11" s="6"/>
      <c r="F11" s="85" t="str">
        <f>IF(T!$D$2=T!$M$2,M12,IF(T!$D$2=T!$N$2,N12,O12))</f>
        <v>Ergebins des diagnostischen Tests</v>
      </c>
      <c r="G11" s="88"/>
      <c r="H11" s="89" t="str">
        <f>IF(T!$D$2=T!$M$2,M15,IF(T!$D$2=T!$N$2,N15,O15))</f>
        <v>Randhäufigkeit</v>
      </c>
      <c r="I11" s="5"/>
      <c r="J11" s="5"/>
      <c r="K11" s="5"/>
      <c r="L11" s="5"/>
      <c r="M11" s="26" t="s">
        <v>7</v>
      </c>
      <c r="N11" s="13" t="s">
        <v>95</v>
      </c>
      <c r="O11" s="14" t="s">
        <v>37</v>
      </c>
    </row>
    <row r="12" spans="1:15" ht="15.75" thickBot="1" x14ac:dyDescent="0.3">
      <c r="A12" s="5"/>
      <c r="B12" s="6"/>
      <c r="C12" s="5"/>
      <c r="D12" s="6"/>
      <c r="E12" s="6"/>
      <c r="F12" s="36" t="str">
        <f>IF(T!$D$2=T!$M$2,M13,IF(T!$D$2=T!$N$2,N13,O13))</f>
        <v>negativ</v>
      </c>
      <c r="G12" s="36" t="str">
        <f>IF(T!$D$2=T!$M$2,M14,IF(T!$D$2=T!$N$2,N14,O14))</f>
        <v>positiv</v>
      </c>
      <c r="H12" s="90"/>
      <c r="I12" s="5"/>
      <c r="J12" s="5"/>
      <c r="K12" s="5"/>
      <c r="L12" s="5"/>
      <c r="M12" s="26" t="s">
        <v>5</v>
      </c>
      <c r="N12" s="13" t="s">
        <v>62</v>
      </c>
      <c r="O12" s="14" t="s">
        <v>38</v>
      </c>
    </row>
    <row r="13" spans="1:15" x14ac:dyDescent="0.25">
      <c r="A13" s="5"/>
      <c r="B13" s="6"/>
      <c r="C13" s="5"/>
      <c r="D13" s="89" t="str">
        <f>IF(T!$D$2=T!$M$2,M9,IF(T!$D$2=T!$N$2,N9,O9))</f>
        <v>tatsächliche Zustand (Ergebnis der "Goldstandard"-Methode)</v>
      </c>
      <c r="E13" s="16" t="str">
        <f>IF(T!$D$2=T!$M$2,M10,IF(T!$D$2=T!$N$2,N10,O10))</f>
        <v>gesund</v>
      </c>
      <c r="F13" s="19"/>
      <c r="G13" s="20"/>
      <c r="H13" s="21"/>
      <c r="I13" s="5"/>
      <c r="J13" s="5"/>
      <c r="K13" s="5"/>
      <c r="L13" s="5"/>
      <c r="M13" s="26" t="s">
        <v>3</v>
      </c>
      <c r="N13" s="13" t="s">
        <v>61</v>
      </c>
      <c r="O13" s="14" t="s">
        <v>39</v>
      </c>
    </row>
    <row r="14" spans="1:15" ht="15.75" thickBot="1" x14ac:dyDescent="0.3">
      <c r="A14" s="5"/>
      <c r="B14" s="6"/>
      <c r="C14" s="5"/>
      <c r="D14" s="90"/>
      <c r="E14" s="16" t="str">
        <f>IF(T!$D$2=T!$M$2,M11,IF(T!$D$2=T!$N$2,N11,O11))</f>
        <v>krank</v>
      </c>
      <c r="F14" s="22"/>
      <c r="G14" s="23"/>
      <c r="H14" s="21"/>
      <c r="I14" s="5"/>
      <c r="J14" s="5"/>
      <c r="K14" s="5"/>
      <c r="L14" s="5"/>
      <c r="M14" s="26" t="s">
        <v>4</v>
      </c>
      <c r="N14" s="13" t="s">
        <v>60</v>
      </c>
      <c r="O14" s="14" t="s">
        <v>40</v>
      </c>
    </row>
    <row r="15" spans="1:15" x14ac:dyDescent="0.25">
      <c r="A15" s="5"/>
      <c r="B15" s="6"/>
      <c r="C15" s="5"/>
      <c r="D15" s="85" t="str">
        <f>IF(T!$D$2=T!$M$2,M15,IF(T!$D$2=T!$N$2,N15,O15))</f>
        <v>Randhäufigkeit</v>
      </c>
      <c r="E15" s="88"/>
      <c r="F15" s="24"/>
      <c r="G15" s="24"/>
      <c r="H15" s="25"/>
      <c r="I15" s="5"/>
      <c r="J15" s="5"/>
      <c r="K15" s="5"/>
      <c r="L15" s="5"/>
      <c r="M15" s="26" t="s">
        <v>9</v>
      </c>
      <c r="N15" s="13" t="s">
        <v>63</v>
      </c>
      <c r="O15" s="14" t="s">
        <v>41</v>
      </c>
    </row>
    <row r="16" spans="1:15" x14ac:dyDescent="0.25">
      <c r="A16" s="5"/>
      <c r="B16" s="6"/>
      <c r="C16" s="6"/>
      <c r="D16" s="6"/>
      <c r="E16" s="6"/>
      <c r="F16" s="6"/>
      <c r="G16" s="6"/>
      <c r="H16" s="5"/>
      <c r="I16" s="5"/>
      <c r="J16" s="5"/>
      <c r="K16" s="5"/>
      <c r="L16" s="5"/>
      <c r="M16" s="26" t="s">
        <v>90</v>
      </c>
      <c r="N16" s="13" t="s">
        <v>91</v>
      </c>
      <c r="O16" s="14" t="s">
        <v>92</v>
      </c>
    </row>
    <row r="17" spans="1:15" ht="15.75" customHeight="1" x14ac:dyDescent="0.25">
      <c r="A17" s="5"/>
      <c r="B17" s="35" t="str">
        <f>IF(T!$D$2=T!$M$2,M16,IF(T!$D$2=T!$N$2,N16,O16))</f>
        <v>Berechne die folgenden Parameter.</v>
      </c>
      <c r="C17" s="6"/>
      <c r="D17" s="5"/>
      <c r="E17" s="71"/>
      <c r="F17" s="71"/>
      <c r="G17" s="71"/>
      <c r="H17" s="71"/>
      <c r="I17" s="5"/>
      <c r="J17" s="5"/>
      <c r="K17" s="5"/>
      <c r="L17" s="5"/>
      <c r="M17" s="26" t="s">
        <v>77</v>
      </c>
      <c r="N17" s="13" t="s">
        <v>64</v>
      </c>
      <c r="O17" s="14" t="s">
        <v>42</v>
      </c>
    </row>
    <row r="18" spans="1:15" x14ac:dyDescent="0.25">
      <c r="A18" s="5"/>
      <c r="B18" s="6"/>
      <c r="C18" s="6"/>
      <c r="D18" s="5"/>
      <c r="E18" s="71"/>
      <c r="F18" s="71"/>
      <c r="G18" s="71"/>
      <c r="H18" s="71"/>
      <c r="I18" s="5"/>
      <c r="J18" s="5"/>
      <c r="K18" s="5"/>
      <c r="L18" s="5"/>
      <c r="M18" s="26" t="s">
        <v>102</v>
      </c>
      <c r="N18" s="13" t="s">
        <v>65</v>
      </c>
      <c r="O18" s="14" t="s">
        <v>44</v>
      </c>
    </row>
    <row r="19" spans="1:15" ht="30" x14ac:dyDescent="0.25">
      <c r="A19" s="5"/>
      <c r="B19" s="3" t="str">
        <f>IF(T!$D$2=T!$M$2,M17,IF(T!$D$2=T!$N$2,N17,O17))</f>
        <v>Anteil der richtig negativen Ergebinisse in der gesamten Stichprobe:</v>
      </c>
      <c r="C19" s="25"/>
      <c r="D19" s="5"/>
      <c r="E19" s="72"/>
      <c r="F19" s="72"/>
      <c r="G19" s="72"/>
      <c r="H19" s="72"/>
      <c r="I19" s="5"/>
      <c r="J19" s="5"/>
      <c r="K19" s="5"/>
      <c r="L19" s="5"/>
      <c r="M19" s="26" t="s">
        <v>78</v>
      </c>
      <c r="N19" s="13" t="s">
        <v>66</v>
      </c>
      <c r="O19" s="14" t="s">
        <v>45</v>
      </c>
    </row>
    <row r="20" spans="1:15" ht="30" x14ac:dyDescent="0.25">
      <c r="A20" s="5"/>
      <c r="B20" s="35" t="str">
        <f>IF(T!$D$2=T!$M$2,M18,IF(T!$D$2=T!$N$2,N18,O18))</f>
        <v>Anteil der falsch negativen Ergebinisse in der gesamten Stichprobe:</v>
      </c>
      <c r="C20" s="25"/>
      <c r="D20" s="5"/>
      <c r="E20" s="72"/>
      <c r="F20" s="72"/>
      <c r="G20" s="72"/>
      <c r="H20" s="72"/>
      <c r="I20" s="5"/>
      <c r="J20" s="5"/>
      <c r="K20" s="5"/>
      <c r="L20" s="5"/>
      <c r="M20" s="26" t="s">
        <v>79</v>
      </c>
      <c r="N20" s="13" t="s">
        <v>67</v>
      </c>
      <c r="O20" s="14" t="s">
        <v>46</v>
      </c>
    </row>
    <row r="21" spans="1:15" ht="30" x14ac:dyDescent="0.25">
      <c r="A21" s="5"/>
      <c r="B21" s="3" t="str">
        <f>IF(T!$D$2=T!$M$2,M19,IF(T!$D$2=T!$N$2,N19,O19))</f>
        <v>Anteil der richtig positiven Ergebinisse in der gesamten Stichprobe:</v>
      </c>
      <c r="C21" s="25"/>
      <c r="D21" s="6"/>
      <c r="E21" s="72"/>
      <c r="F21" s="72"/>
      <c r="G21" s="72"/>
      <c r="H21" s="72"/>
      <c r="I21" s="5"/>
      <c r="J21" s="5"/>
      <c r="K21" s="5"/>
      <c r="L21" s="5"/>
      <c r="M21" s="26" t="s">
        <v>115</v>
      </c>
      <c r="N21" s="13" t="s">
        <v>116</v>
      </c>
      <c r="O21" s="14" t="s">
        <v>117</v>
      </c>
    </row>
    <row r="22" spans="1:15" ht="30" x14ac:dyDescent="0.25">
      <c r="A22" s="5"/>
      <c r="B22" s="3" t="str">
        <f>IF(T!$D$2=T!$M$2,M20,IF(T!$D$2=T!$N$2,N20,O20))</f>
        <v>Anteil der falsch positiven Ergebinisse in der gesamten Stichprobe:</v>
      </c>
      <c r="C22" s="25"/>
      <c r="D22" s="6"/>
      <c r="E22" s="72"/>
      <c r="F22" s="72"/>
      <c r="G22" s="72"/>
      <c r="H22" s="72"/>
      <c r="I22" s="5"/>
      <c r="J22" s="5"/>
      <c r="K22" s="5"/>
      <c r="L22" s="5"/>
      <c r="M22" s="26" t="s">
        <v>80</v>
      </c>
      <c r="N22" s="13" t="s">
        <v>73</v>
      </c>
      <c r="O22" s="14" t="s">
        <v>52</v>
      </c>
    </row>
    <row r="23" spans="1:15" x14ac:dyDescent="0.25">
      <c r="A23" s="5"/>
      <c r="B23" s="6"/>
      <c r="C23" s="6"/>
      <c r="D23" s="6"/>
      <c r="E23" s="72"/>
      <c r="F23" s="72"/>
      <c r="G23" s="72"/>
      <c r="H23" s="71"/>
      <c r="I23" s="5"/>
      <c r="J23" s="5"/>
      <c r="K23" s="5"/>
      <c r="L23" s="5"/>
      <c r="M23" s="26" t="s">
        <v>81</v>
      </c>
      <c r="N23" s="13" t="s">
        <v>68</v>
      </c>
      <c r="O23" s="14" t="s">
        <v>47</v>
      </c>
    </row>
    <row r="24" spans="1:15" ht="15.75" customHeight="1" x14ac:dyDescent="0.25">
      <c r="A24" s="5"/>
      <c r="B24" s="3" t="str">
        <f>IF(T!$D$2=T!$M$2,M21,IF(T!$D$2=T!$N$2,N21,O21))</f>
        <v>Prävalenz der Krankheit in der Stichprobe:</v>
      </c>
      <c r="C24" s="25"/>
      <c r="D24" s="6"/>
      <c r="E24" s="72"/>
      <c r="F24" s="72"/>
      <c r="G24" s="72"/>
      <c r="H24" s="72"/>
      <c r="I24" s="5"/>
      <c r="J24" s="5"/>
      <c r="K24" s="5"/>
      <c r="L24" s="5"/>
      <c r="M24" s="26" t="s">
        <v>82</v>
      </c>
      <c r="N24" s="13" t="s">
        <v>221</v>
      </c>
      <c r="O24" s="14" t="s">
        <v>48</v>
      </c>
    </row>
    <row r="25" spans="1:15" x14ac:dyDescent="0.25">
      <c r="A25" s="5"/>
      <c r="B25" s="6"/>
      <c r="C25" s="6"/>
      <c r="D25" s="6"/>
      <c r="E25" s="72"/>
      <c r="F25" s="72"/>
      <c r="G25" s="72"/>
      <c r="H25" s="72"/>
      <c r="I25" s="5"/>
      <c r="J25" s="5"/>
      <c r="K25" s="5"/>
      <c r="L25" s="5"/>
      <c r="M25" s="26" t="s">
        <v>10</v>
      </c>
      <c r="N25" s="13" t="s">
        <v>69</v>
      </c>
      <c r="O25" s="14" t="s">
        <v>49</v>
      </c>
    </row>
    <row r="26" spans="1:15" ht="15.75" thickBot="1" x14ac:dyDescent="0.3">
      <c r="A26" s="5"/>
      <c r="B26" s="36" t="str">
        <f>IF(T!$D$2=T!$M$2,M22,IF(T!$D$2=T!$N$2,N22,O22))</f>
        <v>Die von Prävalenz nicht abhängenden bedingten Wkeiten:</v>
      </c>
      <c r="C26" s="6"/>
      <c r="D26" s="6"/>
      <c r="E26" s="72"/>
      <c r="F26" s="72"/>
      <c r="G26" s="72"/>
      <c r="H26" s="72"/>
      <c r="I26" s="5"/>
      <c r="J26" s="5"/>
      <c r="K26" s="5"/>
      <c r="L26" s="5"/>
      <c r="M26" s="26" t="s">
        <v>83</v>
      </c>
      <c r="N26" s="13" t="s">
        <v>222</v>
      </c>
      <c r="O26" s="14" t="s">
        <v>50</v>
      </c>
    </row>
    <row r="27" spans="1:15" x14ac:dyDescent="0.25">
      <c r="A27" s="5"/>
      <c r="B27" s="17" t="str">
        <f>IF(T!$D$2=T!$M$2,M23,IF(T!$D$2=T!$N$2,N23,O23))</f>
        <v>Sensitivität:</v>
      </c>
      <c r="C27" s="20"/>
      <c r="D27" s="6"/>
      <c r="E27" s="72"/>
      <c r="F27" s="72"/>
      <c r="G27" s="72"/>
      <c r="H27" s="72"/>
      <c r="I27" s="5"/>
      <c r="J27" s="5"/>
      <c r="K27" s="5"/>
      <c r="L27" s="5"/>
      <c r="M27" s="26" t="s">
        <v>84</v>
      </c>
      <c r="N27" s="13" t="s">
        <v>74</v>
      </c>
      <c r="O27" s="14" t="s">
        <v>51</v>
      </c>
    </row>
    <row r="28" spans="1:15" ht="15.75" thickBot="1" x14ac:dyDescent="0.3">
      <c r="A28" s="5"/>
      <c r="B28" s="18" t="str">
        <f>IF(T!$D$2=T!$M$2,M24,IF(T!$D$2=T!$N$2,N24,O24))</f>
        <v>Falschnegativrate</v>
      </c>
      <c r="C28" s="23"/>
      <c r="D28" s="6"/>
      <c r="E28" s="72"/>
      <c r="F28" s="72"/>
      <c r="G28" s="72"/>
      <c r="H28" s="71"/>
      <c r="I28" s="5"/>
      <c r="J28" s="5"/>
      <c r="K28" s="5"/>
      <c r="L28" s="5"/>
      <c r="M28" s="26" t="s">
        <v>85</v>
      </c>
      <c r="N28" s="13" t="s">
        <v>70</v>
      </c>
      <c r="O28" s="14" t="s">
        <v>53</v>
      </c>
    </row>
    <row r="29" spans="1:15" x14ac:dyDescent="0.25">
      <c r="A29" s="5"/>
      <c r="B29" s="17" t="str">
        <f>IF(T!$D$2=T!$M$2,M25,IF(T!$D$2=T!$N$2,N25,O25))</f>
        <v>Spezifizität:</v>
      </c>
      <c r="C29" s="20"/>
      <c r="D29" s="6"/>
      <c r="E29" s="72"/>
      <c r="F29" s="72"/>
      <c r="G29" s="72"/>
      <c r="H29" s="72"/>
      <c r="I29" s="5"/>
      <c r="J29" s="5"/>
      <c r="K29" s="5"/>
      <c r="L29" s="5"/>
      <c r="M29" s="26" t="s">
        <v>86</v>
      </c>
      <c r="N29" s="13" t="s">
        <v>75</v>
      </c>
      <c r="O29" s="14" t="s">
        <v>54</v>
      </c>
    </row>
    <row r="30" spans="1:15" ht="15.75" thickBot="1" x14ac:dyDescent="0.3">
      <c r="A30" s="5"/>
      <c r="B30" s="18" t="str">
        <f>IF(T!$D$2=T!$M$2,M26,IF(T!$D$2=T!$N$2,N26,O26))</f>
        <v>Falschpositivrate:</v>
      </c>
      <c r="C30" s="23"/>
      <c r="D30" s="6"/>
      <c r="E30" s="72"/>
      <c r="F30" s="72"/>
      <c r="G30" s="72"/>
      <c r="H30" s="72"/>
      <c r="I30" s="5"/>
      <c r="J30" s="5"/>
      <c r="K30" s="5"/>
      <c r="L30" s="5"/>
      <c r="M30" s="26" t="s">
        <v>87</v>
      </c>
      <c r="N30" s="13" t="s">
        <v>71</v>
      </c>
      <c r="O30" s="14" t="s">
        <v>55</v>
      </c>
    </row>
    <row r="31" spans="1:15" x14ac:dyDescent="0.25">
      <c r="A31" s="5"/>
      <c r="B31" s="6"/>
      <c r="C31" s="6"/>
      <c r="D31" s="6"/>
      <c r="E31" s="72"/>
      <c r="F31" s="72"/>
      <c r="G31" s="72"/>
      <c r="H31" s="72"/>
      <c r="I31" s="5"/>
      <c r="J31" s="5"/>
      <c r="K31" s="5"/>
      <c r="L31" s="5"/>
      <c r="M31" s="26" t="s">
        <v>88</v>
      </c>
      <c r="N31" s="13" t="s">
        <v>76</v>
      </c>
      <c r="O31" s="14" t="s">
        <v>56</v>
      </c>
    </row>
    <row r="32" spans="1:15" ht="30.75" thickBot="1" x14ac:dyDescent="0.3">
      <c r="A32" s="5"/>
      <c r="B32" s="36" t="str">
        <f>IF(T!$D$2=T!$M$2,M27,IF(T!$D$2=T!$N$2,N27,O27))</f>
        <v>Die von Prävalenz stark abhängenden (d.h. a posteriori) bedingten Wkeiten:</v>
      </c>
      <c r="C32" s="6"/>
      <c r="D32" s="6"/>
      <c r="E32" s="72"/>
      <c r="F32" s="72"/>
      <c r="G32" s="72"/>
      <c r="H32" s="72"/>
      <c r="I32" s="5"/>
      <c r="J32" s="5"/>
      <c r="K32" s="5"/>
      <c r="L32" s="5"/>
      <c r="M32" s="26" t="s">
        <v>89</v>
      </c>
      <c r="N32" s="13" t="s">
        <v>97</v>
      </c>
      <c r="O32" s="14" t="s">
        <v>57</v>
      </c>
    </row>
    <row r="33" spans="1:12" x14ac:dyDescent="0.25">
      <c r="A33" s="5"/>
      <c r="B33" s="17" t="str">
        <f>IF(T!$D$2=T!$M$2,M28,IF(T!$D$2=T!$N$2,N28,O28))</f>
        <v>Relevanz:</v>
      </c>
      <c r="C33" s="20"/>
      <c r="D33" s="6"/>
      <c r="E33" s="72"/>
      <c r="F33" s="72"/>
      <c r="G33" s="72"/>
      <c r="H33" s="71"/>
      <c r="I33" s="5"/>
      <c r="J33" s="5"/>
      <c r="K33" s="5"/>
      <c r="L33" s="5"/>
    </row>
    <row r="34" spans="1:12" ht="15.75" thickBot="1" x14ac:dyDescent="0.3">
      <c r="A34" s="5"/>
      <c r="B34" s="18" t="str">
        <f>IF(T!$D$2=T!$M$2,M29,IF(T!$D$2=T!$N$2,N29,O29))</f>
        <v>Falschalarmrate:</v>
      </c>
      <c r="C34" s="23"/>
      <c r="D34" s="6"/>
      <c r="E34" s="72"/>
      <c r="F34" s="72"/>
      <c r="G34" s="72"/>
      <c r="H34" s="72"/>
      <c r="I34" s="5"/>
      <c r="J34" s="5"/>
      <c r="K34" s="5"/>
      <c r="L34" s="5"/>
    </row>
    <row r="35" spans="1:12" x14ac:dyDescent="0.25">
      <c r="A35" s="5"/>
      <c r="B35" s="17" t="str">
        <f>IF(T!$D$2=T!$M$2,M30,IF(T!$D$2=T!$N$2,N30,O30))</f>
        <v>Segreganz:</v>
      </c>
      <c r="C35" s="20"/>
      <c r="D35" s="6"/>
      <c r="E35" s="72"/>
      <c r="F35" s="72"/>
      <c r="G35" s="72"/>
      <c r="H35" s="72"/>
      <c r="I35" s="5"/>
      <c r="J35" s="5"/>
      <c r="K35" s="5"/>
      <c r="L35" s="5"/>
    </row>
    <row r="36" spans="1:12" ht="15.75" thickBot="1" x14ac:dyDescent="0.3">
      <c r="A36" s="5"/>
      <c r="B36" s="18" t="str">
        <f>IF(T!$D$2=T!$M$2,M31,IF(T!$D$2=T!$N$2,N31,O31))</f>
        <v>falsche Beruhigungsrate</v>
      </c>
      <c r="C36" s="23"/>
      <c r="D36" s="6"/>
      <c r="E36" s="72"/>
      <c r="F36" s="72"/>
      <c r="G36" s="72"/>
      <c r="H36" s="72"/>
      <c r="I36" s="5"/>
      <c r="J36" s="5"/>
      <c r="K36" s="5"/>
      <c r="L36" s="5"/>
    </row>
    <row r="37" spans="1:12" x14ac:dyDescent="0.25">
      <c r="A37" s="5"/>
      <c r="B37" s="6"/>
      <c r="C37" s="6"/>
      <c r="D37" s="6"/>
      <c r="E37" s="72"/>
      <c r="F37" s="72"/>
      <c r="G37" s="72"/>
      <c r="H37" s="72"/>
      <c r="I37" s="5"/>
      <c r="J37" s="5"/>
      <c r="K37" s="5"/>
      <c r="L37" s="5"/>
    </row>
    <row r="38" spans="1:12" x14ac:dyDescent="0.25">
      <c r="A38" s="5"/>
      <c r="B38" s="3" t="str">
        <f>IF(T!$D$2=T!$M$2,M32,IF(T!$D$2=T!$N$2,N32,O32))</f>
        <v>diagnostische Effektivität</v>
      </c>
      <c r="C38" s="25"/>
      <c r="D38" s="6"/>
      <c r="E38" s="72"/>
      <c r="F38" s="72"/>
      <c r="G38" s="72"/>
      <c r="H38" s="71"/>
      <c r="I38" s="5"/>
      <c r="J38" s="5"/>
      <c r="K38" s="5"/>
      <c r="L38" s="5"/>
    </row>
    <row r="39" spans="1:12" x14ac:dyDescent="0.25">
      <c r="A39" s="5"/>
      <c r="B39" s="6"/>
      <c r="C39" s="6"/>
      <c r="D39" s="6"/>
      <c r="E39" s="72"/>
      <c r="F39" s="72"/>
      <c r="G39" s="72"/>
      <c r="H39" s="72"/>
      <c r="I39" s="5"/>
      <c r="J39" s="5"/>
      <c r="K39" s="5"/>
      <c r="L39" s="5"/>
    </row>
    <row r="40" spans="1:12" x14ac:dyDescent="0.25">
      <c r="A40" s="5"/>
      <c r="B40" s="6"/>
      <c r="C40" s="6"/>
      <c r="D40" s="6"/>
      <c r="E40" s="72"/>
      <c r="F40" s="72"/>
      <c r="G40" s="72"/>
      <c r="H40" s="72"/>
      <c r="I40" s="5"/>
      <c r="J40" s="5"/>
      <c r="K40" s="5"/>
      <c r="L40" s="5"/>
    </row>
    <row r="41" spans="1:12" x14ac:dyDescent="0.25">
      <c r="A41" s="5"/>
      <c r="B41" s="5"/>
      <c r="C41" s="5"/>
      <c r="D41" s="5"/>
      <c r="E41" s="72"/>
      <c r="F41" s="72"/>
      <c r="G41" s="72"/>
      <c r="H41" s="72"/>
      <c r="I41" s="5"/>
      <c r="J41" s="5"/>
      <c r="K41" s="5"/>
      <c r="L41" s="5"/>
    </row>
    <row r="42" spans="1:12" x14ac:dyDescent="0.25">
      <c r="A42" s="5"/>
      <c r="B42" s="5"/>
      <c r="C42" s="5"/>
      <c r="D42" s="5"/>
      <c r="E42" s="72"/>
      <c r="F42" s="72"/>
      <c r="G42" s="72"/>
      <c r="H42" s="72"/>
      <c r="I42" s="5"/>
      <c r="J42" s="5"/>
      <c r="K42" s="5"/>
      <c r="L42" s="5"/>
    </row>
    <row r="43" spans="1:12" x14ac:dyDescent="0.25">
      <c r="A43" s="5"/>
      <c r="B43" s="5"/>
      <c r="C43" s="5"/>
      <c r="D43" s="5"/>
      <c r="E43" s="71"/>
      <c r="F43" s="71"/>
      <c r="G43" s="71"/>
      <c r="H43" s="71"/>
      <c r="I43" s="5"/>
      <c r="J43" s="5"/>
      <c r="K43" s="5"/>
      <c r="L43" s="5"/>
    </row>
    <row r="44" spans="1:12" x14ac:dyDescent="0.25">
      <c r="A44" s="5"/>
      <c r="B44" s="5"/>
      <c r="C44" s="5"/>
      <c r="D44" s="5"/>
      <c r="E44" s="72"/>
      <c r="F44" s="72"/>
      <c r="G44" s="72"/>
      <c r="H44" s="72"/>
      <c r="I44" s="5"/>
      <c r="J44" s="5"/>
      <c r="K44" s="5"/>
      <c r="L44" s="5"/>
    </row>
    <row r="45" spans="1:12" x14ac:dyDescent="0.25">
      <c r="A45" s="5"/>
      <c r="B45" s="5"/>
      <c r="C45" s="5"/>
      <c r="D45" s="5"/>
      <c r="E45" s="72"/>
      <c r="F45" s="72"/>
      <c r="G45" s="72"/>
      <c r="H45" s="72"/>
      <c r="I45" s="5"/>
      <c r="J45" s="5"/>
      <c r="K45" s="5"/>
      <c r="L45" s="5"/>
    </row>
    <row r="46" spans="1:12" x14ac:dyDescent="0.25">
      <c r="A46" s="5"/>
      <c r="B46" s="5"/>
      <c r="C46" s="5"/>
      <c r="D46" s="5"/>
      <c r="E46" s="72"/>
      <c r="F46" s="72"/>
      <c r="G46" s="72"/>
      <c r="H46" s="72"/>
      <c r="I46" s="5"/>
      <c r="J46" s="5"/>
      <c r="K46" s="5"/>
      <c r="L46" s="5"/>
    </row>
    <row r="47" spans="1:12" x14ac:dyDescent="0.25">
      <c r="A47" s="5"/>
      <c r="B47" s="5"/>
      <c r="C47" s="5"/>
      <c r="D47" s="5"/>
      <c r="E47" s="72"/>
      <c r="F47" s="72"/>
      <c r="G47" s="72"/>
      <c r="H47" s="72"/>
      <c r="I47" s="5"/>
      <c r="J47" s="5"/>
      <c r="K47" s="5"/>
      <c r="L47" s="5"/>
    </row>
    <row r="48" spans="1:12" x14ac:dyDescent="0.25">
      <c r="A48" s="5"/>
      <c r="B48" s="5"/>
      <c r="C48" s="5"/>
      <c r="D48" s="5"/>
      <c r="E48" s="71"/>
      <c r="F48" s="71"/>
      <c r="G48" s="71"/>
      <c r="H48" s="71"/>
      <c r="I48" s="5"/>
      <c r="J48" s="5"/>
      <c r="K48" s="5"/>
      <c r="L48" s="5"/>
    </row>
    <row r="49" spans="1:12" x14ac:dyDescent="0.25">
      <c r="A49" s="5"/>
      <c r="B49" s="5"/>
      <c r="C49" s="5"/>
      <c r="D49" s="5"/>
      <c r="E49" s="72"/>
      <c r="F49" s="72"/>
      <c r="G49" s="72"/>
      <c r="H49" s="72"/>
      <c r="I49" s="5"/>
      <c r="J49" s="5"/>
      <c r="K49" s="5"/>
      <c r="L49" s="5"/>
    </row>
    <row r="50" spans="1:12" x14ac:dyDescent="0.25">
      <c r="A50" s="5"/>
      <c r="B50" s="5"/>
      <c r="C50" s="5"/>
      <c r="D50" s="5"/>
      <c r="E50" s="72"/>
      <c r="F50" s="72"/>
      <c r="G50" s="72"/>
      <c r="H50" s="72"/>
      <c r="I50" s="5"/>
      <c r="J50" s="5"/>
      <c r="K50" s="5"/>
      <c r="L50" s="5"/>
    </row>
    <row r="51" spans="1:12" x14ac:dyDescent="0.25">
      <c r="A51" s="5"/>
      <c r="B51" s="5"/>
      <c r="C51" s="5"/>
      <c r="D51" s="5"/>
      <c r="E51" s="72"/>
      <c r="F51" s="72"/>
      <c r="G51" s="72"/>
      <c r="H51" s="72"/>
      <c r="I51" s="5"/>
      <c r="J51" s="5"/>
      <c r="K51" s="5"/>
      <c r="L51" s="5"/>
    </row>
    <row r="52" spans="1:12" x14ac:dyDescent="0.25">
      <c r="A52" s="5"/>
      <c r="B52" s="5"/>
      <c r="C52" s="5"/>
      <c r="D52" s="5"/>
      <c r="E52" s="72"/>
      <c r="F52" s="72"/>
      <c r="G52" s="72"/>
      <c r="H52" s="72"/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71"/>
      <c r="F53" s="71"/>
      <c r="G53" s="71"/>
      <c r="H53" s="71"/>
      <c r="I53" s="5"/>
      <c r="J53" s="5"/>
      <c r="K53" s="5"/>
      <c r="L53" s="5"/>
    </row>
    <row r="54" spans="1:12" x14ac:dyDescent="0.25">
      <c r="A54" s="5"/>
      <c r="B54" s="5"/>
      <c r="C54" s="5"/>
      <c r="D54" s="5"/>
      <c r="E54" s="72"/>
      <c r="F54" s="72"/>
      <c r="G54" s="72"/>
      <c r="H54" s="72"/>
      <c r="I54" s="5"/>
      <c r="J54" s="5"/>
      <c r="K54" s="5"/>
      <c r="L54" s="5"/>
    </row>
    <row r="55" spans="1:12" x14ac:dyDescent="0.25">
      <c r="A55" s="5"/>
      <c r="B55" s="5"/>
      <c r="C55" s="5"/>
      <c r="D55" s="5"/>
      <c r="E55" s="72"/>
      <c r="F55" s="72"/>
      <c r="G55" s="72"/>
      <c r="H55" s="72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72"/>
      <c r="F56" s="72"/>
      <c r="G56" s="72"/>
      <c r="H56" s="72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72"/>
      <c r="F57" s="72"/>
      <c r="G57" s="72"/>
      <c r="H57" s="72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71"/>
      <c r="F58" s="71"/>
      <c r="G58" s="71"/>
      <c r="H58" s="71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72"/>
      <c r="F59" s="72"/>
      <c r="G59" s="72"/>
      <c r="H59" s="72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72"/>
      <c r="F60" s="72"/>
      <c r="G60" s="72"/>
      <c r="H60" s="72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72"/>
      <c r="F61" s="72"/>
      <c r="G61" s="72"/>
      <c r="H61" s="72"/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72"/>
      <c r="F62" s="72"/>
      <c r="G62" s="72"/>
      <c r="H62" s="72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</sheetData>
  <mergeCells count="4">
    <mergeCell ref="F11:G11"/>
    <mergeCell ref="H11:H12"/>
    <mergeCell ref="D13:D14"/>
    <mergeCell ref="D15:E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/>
  </sheetViews>
  <sheetFormatPr defaultColWidth="0" defaultRowHeight="15" zeroHeight="1" x14ac:dyDescent="0.25"/>
  <cols>
    <col min="1" max="1" width="9.140625" customWidth="1"/>
    <col min="2" max="2" width="60.7109375" customWidth="1"/>
    <col min="3" max="3" width="15.7109375" customWidth="1"/>
    <col min="4" max="4" width="30.7109375" customWidth="1"/>
    <col min="5" max="8" width="15.7109375" customWidth="1"/>
    <col min="9" max="12" width="9.140625" customWidth="1"/>
    <col min="13" max="15" width="60.7109375" style="26" hidden="1" customWidth="1"/>
    <col min="16" max="16384" width="9.140625" hidden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21" x14ac:dyDescent="0.35">
      <c r="A2" s="5"/>
      <c r="B2" s="15" t="str">
        <f>IF(T!$D$2=T!$M$2,M2,IF(T!$D$2=T!$N$2,N2,O2))</f>
        <v>Gib die gefragten Werte in den grünen Zellen!</v>
      </c>
      <c r="C2" s="6"/>
      <c r="D2" s="6"/>
      <c r="E2" s="6"/>
      <c r="F2" s="6"/>
      <c r="G2" s="6"/>
      <c r="H2" s="5"/>
      <c r="I2" s="5"/>
      <c r="J2" s="5"/>
      <c r="K2" s="5"/>
      <c r="L2" s="5"/>
      <c r="M2" s="12" t="s">
        <v>30</v>
      </c>
      <c r="N2" s="13" t="s">
        <v>72</v>
      </c>
      <c r="O2" s="14" t="s">
        <v>31</v>
      </c>
    </row>
    <row r="3" spans="1:15" x14ac:dyDescent="0.25">
      <c r="A3" s="5"/>
      <c r="B3" s="6"/>
      <c r="C3" s="6"/>
      <c r="D3" s="6"/>
      <c r="E3" s="6"/>
      <c r="F3" s="6"/>
      <c r="G3" s="6"/>
      <c r="H3" s="5"/>
      <c r="I3" s="5"/>
      <c r="J3" s="5"/>
      <c r="K3" s="5"/>
      <c r="L3" s="5"/>
      <c r="M3" s="26" t="s">
        <v>106</v>
      </c>
      <c r="N3" s="13" t="s">
        <v>101</v>
      </c>
      <c r="O3" s="14" t="s">
        <v>32</v>
      </c>
    </row>
    <row r="4" spans="1:15" ht="30" customHeight="1" x14ac:dyDescent="0.25">
      <c r="A4" s="5"/>
      <c r="B4" s="76" t="str">
        <f>IF(T!$D$2=T!$M$2,M3,IF(T!$D$2=T!$N$2,N3,O3))</f>
        <v>100 mutmaßliche kleinzelliges Lungenkarzinom-Patienten wurden  mit einer neuer Früherkennungsmethode getestet.</v>
      </c>
      <c r="C4" s="6"/>
      <c r="D4" s="6"/>
      <c r="E4" s="6"/>
      <c r="F4" s="6"/>
      <c r="G4" s="6"/>
      <c r="H4" s="5"/>
      <c r="I4" s="5"/>
      <c r="J4" s="5"/>
      <c r="K4" s="5"/>
      <c r="L4" s="5"/>
      <c r="M4" s="26" t="s">
        <v>0</v>
      </c>
      <c r="N4" s="13" t="s">
        <v>98</v>
      </c>
      <c r="O4" s="14" t="s">
        <v>59</v>
      </c>
    </row>
    <row r="5" spans="1:15" ht="30" customHeight="1" x14ac:dyDescent="0.25">
      <c r="A5" s="5"/>
      <c r="B5" s="77" t="str">
        <f>IF(T!$D$2=T!$M$2,M4,IF(T!$D$2=T!$N$2,N4,O4))</f>
        <v>Die Methode ergibt positive Ergebnisse für 32 Probanden.</v>
      </c>
      <c r="C5" s="6"/>
      <c r="D5" s="6"/>
      <c r="E5" s="6"/>
      <c r="F5" s="6"/>
      <c r="G5" s="6"/>
      <c r="H5" s="5"/>
      <c r="I5" s="5"/>
      <c r="J5" s="5"/>
      <c r="K5" s="5"/>
      <c r="L5" s="5"/>
      <c r="M5" s="26" t="s">
        <v>1</v>
      </c>
      <c r="N5" s="13" t="s">
        <v>100</v>
      </c>
      <c r="O5" s="14" t="s">
        <v>33</v>
      </c>
    </row>
    <row r="6" spans="1:15" ht="30" customHeight="1" x14ac:dyDescent="0.25">
      <c r="A6" s="5"/>
      <c r="B6" s="77" t="str">
        <f>IF(T!$D$2=T!$M$2,M5,IF(T!$D$2=T!$N$2,N5,O5))</f>
        <v>In der Nachfolgestudie wurden die Probanden mit herkömmlichen Methoden untersucht:</v>
      </c>
      <c r="C6" s="6"/>
      <c r="D6" s="6"/>
      <c r="E6" s="6"/>
      <c r="F6" s="6"/>
      <c r="G6" s="6"/>
      <c r="H6" s="5"/>
      <c r="I6" s="5"/>
      <c r="J6" s="5"/>
      <c r="K6" s="5"/>
      <c r="L6" s="5"/>
      <c r="M6" s="26" t="s">
        <v>34</v>
      </c>
      <c r="N6" s="13" t="s">
        <v>99</v>
      </c>
      <c r="O6" s="14" t="s">
        <v>58</v>
      </c>
    </row>
    <row r="7" spans="1:15" ht="30" customHeight="1" x14ac:dyDescent="0.25">
      <c r="A7" s="5"/>
      <c r="B7" s="78" t="str">
        <f>IF(T!$D$2=T!$M$2,M6,IF(T!$D$2=T!$N$2,N6,O6))</f>
        <v>Die tatsächliche Anwesenhait der Krankheit wurde in 25 Fälle unter der Testpositiven und in 9 Fälle unter der Testnegativen bewiesen.</v>
      </c>
      <c r="C7" s="6"/>
      <c r="D7" s="6"/>
      <c r="E7" s="6"/>
      <c r="F7" s="6"/>
      <c r="G7" s="6"/>
      <c r="H7" s="5"/>
      <c r="I7" s="5"/>
      <c r="J7" s="5"/>
      <c r="K7" s="5"/>
      <c r="L7" s="5"/>
      <c r="M7" s="26" t="s">
        <v>2</v>
      </c>
      <c r="N7" s="13" t="s">
        <v>93</v>
      </c>
      <c r="O7" s="14" t="s">
        <v>35</v>
      </c>
    </row>
    <row r="8" spans="1:15" x14ac:dyDescent="0.25">
      <c r="A8" s="5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26" t="s">
        <v>104</v>
      </c>
      <c r="N8" s="13" t="s">
        <v>103</v>
      </c>
      <c r="O8" s="14" t="s">
        <v>105</v>
      </c>
    </row>
    <row r="9" spans="1:15" x14ac:dyDescent="0.25">
      <c r="A9" s="5"/>
      <c r="B9" s="35" t="str">
        <f>IF(T!$D$2=T!$M$2,M7,IF(T!$D$2=T!$N$2,N7,O7))</f>
        <v>Stelle die Wahrheitsmatrix zusammen.</v>
      </c>
      <c r="C9" s="6"/>
      <c r="D9" s="6"/>
      <c r="E9" s="6"/>
      <c r="F9" s="6"/>
      <c r="G9" s="6"/>
      <c r="H9" s="5"/>
      <c r="I9" s="5"/>
      <c r="J9" s="5"/>
      <c r="K9" s="5"/>
      <c r="L9" s="5"/>
      <c r="M9" s="26" t="s">
        <v>8</v>
      </c>
      <c r="N9" s="13" t="s">
        <v>96</v>
      </c>
      <c r="O9" s="14" t="s">
        <v>43</v>
      </c>
    </row>
    <row r="10" spans="1:15" x14ac:dyDescent="0.25">
      <c r="A10" s="5"/>
      <c r="B10" s="6"/>
      <c r="C10" s="6"/>
      <c r="D10" s="6"/>
      <c r="E10" s="6"/>
      <c r="F10" s="6"/>
      <c r="G10" s="6"/>
      <c r="H10" s="5"/>
      <c r="I10" s="5"/>
      <c r="J10" s="5"/>
      <c r="K10" s="5"/>
      <c r="L10" s="5"/>
      <c r="M10" s="26" t="s">
        <v>6</v>
      </c>
      <c r="N10" s="13" t="s">
        <v>94</v>
      </c>
      <c r="O10" s="14" t="s">
        <v>36</v>
      </c>
    </row>
    <row r="11" spans="1:15" ht="30" customHeight="1" x14ac:dyDescent="0.25">
      <c r="A11" s="5"/>
      <c r="B11" s="6"/>
      <c r="C11" s="5"/>
      <c r="D11" s="6"/>
      <c r="E11" s="6"/>
      <c r="F11" s="85" t="str">
        <f>IF(T!$D$2=T!$M$2,M12,IF(T!$D$2=T!$N$2,N12,O12))</f>
        <v>Ergebins des diagnostischen Tests</v>
      </c>
      <c r="G11" s="88"/>
      <c r="H11" s="89" t="str">
        <f>IF(T!$D$2=T!$M$2,M15,IF(T!$D$2=T!$N$2,N15,O15))</f>
        <v>Randhäufigkeit</v>
      </c>
      <c r="I11" s="5"/>
      <c r="J11" s="5"/>
      <c r="K11" s="5"/>
      <c r="L11" s="5"/>
      <c r="M11" s="26" t="s">
        <v>7</v>
      </c>
      <c r="N11" s="13" t="s">
        <v>95</v>
      </c>
      <c r="O11" s="14" t="s">
        <v>37</v>
      </c>
    </row>
    <row r="12" spans="1:15" ht="15.75" thickBot="1" x14ac:dyDescent="0.3">
      <c r="A12" s="5"/>
      <c r="B12" s="6"/>
      <c r="C12" s="5"/>
      <c r="D12" s="6"/>
      <c r="E12" s="6"/>
      <c r="F12" s="2" t="str">
        <f>IF(T!$D$2=T!$M$2,M13,IF(T!$D$2=T!$N$2,N13,O13))</f>
        <v>negativ</v>
      </c>
      <c r="G12" s="2" t="str">
        <f>IF(T!$D$2=T!$M$2,M14,IF(T!$D$2=T!$N$2,N14,O14))</f>
        <v>positiv</v>
      </c>
      <c r="H12" s="90"/>
      <c r="I12" s="5"/>
      <c r="J12" s="5"/>
      <c r="K12" s="5"/>
      <c r="L12" s="5"/>
      <c r="M12" s="26" t="s">
        <v>5</v>
      </c>
      <c r="N12" s="13" t="s">
        <v>62</v>
      </c>
      <c r="O12" s="14" t="s">
        <v>38</v>
      </c>
    </row>
    <row r="13" spans="1:15" x14ac:dyDescent="0.25">
      <c r="A13" s="5"/>
      <c r="B13" s="6"/>
      <c r="C13" s="5"/>
      <c r="D13" s="89" t="str">
        <f>IF(T!$D$2=T!$M$2,M9,IF(T!$D$2=T!$N$2,N9,O9))</f>
        <v>tatsächliche Zustand (Ergebnis der "Goldstandard"-Methode)</v>
      </c>
      <c r="E13" s="16" t="str">
        <f>IF(T!$D$2=T!$M$2,M10,IF(T!$D$2=T!$N$2,N10,O10))</f>
        <v>gesund</v>
      </c>
      <c r="F13" s="19">
        <f>F15-F14</f>
        <v>59</v>
      </c>
      <c r="G13" s="20">
        <f>G15-G14</f>
        <v>7</v>
      </c>
      <c r="H13" s="21">
        <f>SUM(F13:G13)</f>
        <v>66</v>
      </c>
      <c r="I13" s="5"/>
      <c r="J13" s="5"/>
      <c r="K13" s="5"/>
      <c r="L13" s="5"/>
      <c r="M13" s="26" t="s">
        <v>3</v>
      </c>
      <c r="N13" s="13" t="s">
        <v>61</v>
      </c>
      <c r="O13" s="14" t="s">
        <v>39</v>
      </c>
    </row>
    <row r="14" spans="1:15" ht="15.75" thickBot="1" x14ac:dyDescent="0.3">
      <c r="A14" s="5"/>
      <c r="B14" s="6"/>
      <c r="C14" s="5"/>
      <c r="D14" s="90"/>
      <c r="E14" s="16" t="str">
        <f>IF(T!$D$2=T!$M$2,M11,IF(T!$D$2=T!$N$2,N11,O11))</f>
        <v>krank</v>
      </c>
      <c r="F14" s="22">
        <v>9</v>
      </c>
      <c r="G14" s="23">
        <v>25</v>
      </c>
      <c r="H14" s="21">
        <f>SUM(F14:G14)</f>
        <v>34</v>
      </c>
      <c r="I14" s="5"/>
      <c r="J14" s="5"/>
      <c r="K14" s="5"/>
      <c r="L14" s="5"/>
      <c r="M14" s="26" t="s">
        <v>4</v>
      </c>
      <c r="N14" s="13" t="s">
        <v>60</v>
      </c>
      <c r="O14" s="14" t="s">
        <v>40</v>
      </c>
    </row>
    <row r="15" spans="1:15" x14ac:dyDescent="0.25">
      <c r="A15" s="5"/>
      <c r="B15" s="6"/>
      <c r="C15" s="5"/>
      <c r="D15" s="85" t="str">
        <f>IF(T!$D$2=T!$M$2,M15,IF(T!$D$2=T!$N$2,N15,O15))</f>
        <v>Randhäufigkeit</v>
      </c>
      <c r="E15" s="88"/>
      <c r="F15" s="24">
        <f>H15-G15</f>
        <v>68</v>
      </c>
      <c r="G15" s="24">
        <v>32</v>
      </c>
      <c r="H15" s="25">
        <v>100</v>
      </c>
      <c r="I15" s="5"/>
      <c r="J15" s="5"/>
      <c r="K15" s="5"/>
      <c r="L15" s="5"/>
      <c r="M15" s="26" t="s">
        <v>9</v>
      </c>
      <c r="N15" s="13" t="s">
        <v>63</v>
      </c>
      <c r="O15" s="14" t="s">
        <v>41</v>
      </c>
    </row>
    <row r="16" spans="1:15" x14ac:dyDescent="0.25">
      <c r="A16" s="5"/>
      <c r="B16" s="6"/>
      <c r="C16" s="6"/>
      <c r="D16" s="6"/>
      <c r="E16" s="6"/>
      <c r="F16" s="6"/>
      <c r="G16" s="6"/>
      <c r="H16" s="5"/>
      <c r="I16" s="5"/>
      <c r="J16" s="5"/>
      <c r="K16" s="5"/>
      <c r="L16" s="5"/>
      <c r="M16" s="26" t="s">
        <v>90</v>
      </c>
      <c r="N16" s="13" t="s">
        <v>91</v>
      </c>
      <c r="O16" s="14" t="s">
        <v>92</v>
      </c>
    </row>
    <row r="17" spans="1:15" ht="15.75" customHeight="1" x14ac:dyDescent="0.25">
      <c r="A17" s="5"/>
      <c r="B17" s="3" t="str">
        <f>IF(T!$D$2=T!$M$2,M16,IF(T!$D$2=T!$N$2,N16,O16))</f>
        <v>Berechne die folgenden Parameter.</v>
      </c>
      <c r="C17" s="6"/>
      <c r="D17" s="5"/>
      <c r="E17" s="34" t="str">
        <f>IF(T!$D$2=T!$M$2,M8,IF(T!$D$2=T!$N$2,N8,O8))</f>
        <v>Schritt-für-Schritt Zusammenstellung der Wahrheitsmatrix:</v>
      </c>
      <c r="F17" s="5"/>
      <c r="G17" s="5"/>
      <c r="H17" s="5"/>
      <c r="I17" s="5"/>
      <c r="J17" s="5"/>
      <c r="K17" s="5"/>
      <c r="L17" s="5"/>
      <c r="M17" s="26" t="s">
        <v>77</v>
      </c>
      <c r="N17" s="13" t="s">
        <v>64</v>
      </c>
      <c r="O17" s="14" t="s">
        <v>42</v>
      </c>
    </row>
    <row r="18" spans="1:15" x14ac:dyDescent="0.25">
      <c r="A18" s="5"/>
      <c r="B18" s="6"/>
      <c r="C18" s="6"/>
      <c r="D18" s="5"/>
      <c r="E18" s="5"/>
      <c r="F18" s="5"/>
      <c r="G18" s="5"/>
      <c r="H18" s="5"/>
      <c r="I18" s="5"/>
      <c r="J18" s="5"/>
      <c r="K18" s="5"/>
      <c r="L18" s="5"/>
      <c r="M18" s="26" t="s">
        <v>102</v>
      </c>
      <c r="N18" s="13" t="s">
        <v>65</v>
      </c>
      <c r="O18" s="14" t="s">
        <v>44</v>
      </c>
    </row>
    <row r="19" spans="1:15" ht="30.75" thickBot="1" x14ac:dyDescent="0.3">
      <c r="A19" s="5"/>
      <c r="B19" s="3" t="str">
        <f>IF(T!$D$2=T!$M$2,M17,IF(T!$D$2=T!$N$2,N17,O17))</f>
        <v>Anteil der richtig negativen Ergebinisse in der gesamten Stichprobe:</v>
      </c>
      <c r="C19" s="25">
        <f>F13/H15</f>
        <v>0.59</v>
      </c>
      <c r="D19" s="5"/>
      <c r="E19" s="6"/>
      <c r="F19" s="2" t="str">
        <f>IF(T!$D$2=T!$M$2,M13,IF(T!$D$2=T!$N$2,N13,O13))</f>
        <v>negativ</v>
      </c>
      <c r="G19" s="2" t="str">
        <f>IF(T!$D$2=T!$M$2,M14,IF(T!$D$2=T!$N$2,N14,O14))</f>
        <v>positiv</v>
      </c>
      <c r="H19" s="35" t="str">
        <f>IF(T!$D$2=T!$M$2,M15,IF(T!$D$2=T!$N$2,N15,O15))</f>
        <v>Randhäufigkeit</v>
      </c>
      <c r="I19" s="5"/>
      <c r="J19" s="5"/>
      <c r="K19" s="5"/>
      <c r="L19" s="5"/>
      <c r="M19" s="26" t="s">
        <v>78</v>
      </c>
      <c r="N19" s="13" t="s">
        <v>66</v>
      </c>
      <c r="O19" s="14" t="s">
        <v>45</v>
      </c>
    </row>
    <row r="20" spans="1:15" ht="30" x14ac:dyDescent="0.25">
      <c r="A20" s="5"/>
      <c r="B20" s="3" t="str">
        <f>IF(T!$D$2=T!$M$2,M18,IF(T!$D$2=T!$N$2,N18,O18))</f>
        <v>Anteil der falsch negativen Ergebinisse in der gesamten Stichprobe:</v>
      </c>
      <c r="C20" s="25">
        <f>F14/H15</f>
        <v>0.09</v>
      </c>
      <c r="D20" s="5"/>
      <c r="E20" s="16" t="str">
        <f>IF(T!$D$2=T!$M$2,M10,IF(T!$D$2=T!$N$2,N10,O10))</f>
        <v>gesund</v>
      </c>
      <c r="F20" s="19"/>
      <c r="G20" s="20"/>
      <c r="H20" s="21"/>
      <c r="I20" s="5"/>
      <c r="J20" s="5"/>
      <c r="K20" s="5"/>
      <c r="L20" s="5"/>
      <c r="M20" s="26" t="s">
        <v>79</v>
      </c>
      <c r="N20" s="13" t="s">
        <v>67</v>
      </c>
      <c r="O20" s="14" t="s">
        <v>46</v>
      </c>
    </row>
    <row r="21" spans="1:15" ht="30.75" thickBot="1" x14ac:dyDescent="0.3">
      <c r="A21" s="5"/>
      <c r="B21" s="3" t="str">
        <f>IF(T!$D$2=T!$M$2,M19,IF(T!$D$2=T!$N$2,N19,O19))</f>
        <v>Anteil der richtig positiven Ergebinisse in der gesamten Stichprobe:</v>
      </c>
      <c r="C21" s="25">
        <f>G14/H15</f>
        <v>0.25</v>
      </c>
      <c r="D21" s="6"/>
      <c r="E21" s="16" t="str">
        <f>IF(T!$D$2=T!$M$2,M11,IF(T!$D$2=T!$N$2,N11,O11))</f>
        <v>krank</v>
      </c>
      <c r="F21" s="22"/>
      <c r="G21" s="23"/>
      <c r="H21" s="21"/>
      <c r="I21" s="5"/>
      <c r="J21" s="5"/>
      <c r="K21" s="5"/>
      <c r="L21" s="5"/>
      <c r="M21" s="26" t="s">
        <v>115</v>
      </c>
      <c r="N21" s="13" t="s">
        <v>116</v>
      </c>
      <c r="O21" s="14" t="s">
        <v>117</v>
      </c>
    </row>
    <row r="22" spans="1:15" ht="30" x14ac:dyDescent="0.25">
      <c r="A22" s="5"/>
      <c r="B22" s="3" t="str">
        <f>IF(T!$D$2=T!$M$2,M20,IF(T!$D$2=T!$N$2,N20,O20))</f>
        <v>Anteil der falsch positiven Ergebinisse in der gesamten Stichprobe:</v>
      </c>
      <c r="C22" s="25">
        <f>G13/H15</f>
        <v>7.0000000000000007E-2</v>
      </c>
      <c r="D22" s="6"/>
      <c r="E22" s="35" t="str">
        <f>IF(T!$D$2=T!$M$2,M15,IF(T!$D$2=T!$N$2,N15,O15))</f>
        <v>Randhäufigkeit</v>
      </c>
      <c r="F22" s="24"/>
      <c r="G22" s="24"/>
      <c r="H22" s="27">
        <v>100</v>
      </c>
      <c r="I22" s="5"/>
      <c r="J22" s="5"/>
      <c r="K22" s="5"/>
      <c r="L22" s="5"/>
      <c r="M22" s="26" t="s">
        <v>80</v>
      </c>
      <c r="N22" s="13" t="s">
        <v>73</v>
      </c>
      <c r="O22" s="14" t="s">
        <v>52</v>
      </c>
    </row>
    <row r="23" spans="1:15" x14ac:dyDescent="0.25">
      <c r="A23" s="5"/>
      <c r="B23" s="6"/>
      <c r="C23" s="6"/>
      <c r="D23" s="6"/>
      <c r="E23" s="6"/>
      <c r="F23" s="6"/>
      <c r="G23" s="6"/>
      <c r="H23" s="5"/>
      <c r="I23" s="5"/>
      <c r="J23" s="5"/>
      <c r="K23" s="5"/>
      <c r="L23" s="5"/>
      <c r="M23" s="26" t="s">
        <v>81</v>
      </c>
      <c r="N23" s="13" t="s">
        <v>68</v>
      </c>
      <c r="O23" s="14" t="s">
        <v>47</v>
      </c>
    </row>
    <row r="24" spans="1:15" ht="15.75" customHeight="1" thickBot="1" x14ac:dyDescent="0.3">
      <c r="A24" s="5"/>
      <c r="B24" s="3" t="str">
        <f>IF(T!$D$2=T!$M$2,M21,IF(T!$D$2=T!$N$2,N21,O21))</f>
        <v>Prävalenz der Krankheit in der Stichprobe:</v>
      </c>
      <c r="C24" s="25">
        <f>H14/H15</f>
        <v>0.34</v>
      </c>
      <c r="D24" s="6"/>
      <c r="E24" s="6"/>
      <c r="F24" s="2" t="str">
        <f>IF(T!$D$2=T!$M$2,M13,IF(T!$D$2=T!$N$2,N13,O13))</f>
        <v>negativ</v>
      </c>
      <c r="G24" s="2" t="str">
        <f>IF(T!$D$2=T!$M$2,M14,IF(T!$D$2=T!$N$2,N14,O14))</f>
        <v>positiv</v>
      </c>
      <c r="H24" s="35" t="str">
        <f>IF(T!$D$2=T!$M$2,M15,IF(T!$D$2=T!$N$2,N15,O15))</f>
        <v>Randhäufigkeit</v>
      </c>
      <c r="I24" s="5"/>
      <c r="J24" s="5"/>
      <c r="K24" s="5"/>
      <c r="L24" s="5"/>
      <c r="M24" s="26" t="s">
        <v>82</v>
      </c>
      <c r="N24" s="13" t="s">
        <v>221</v>
      </c>
      <c r="O24" s="14" t="s">
        <v>48</v>
      </c>
    </row>
    <row r="25" spans="1:15" x14ac:dyDescent="0.25">
      <c r="A25" s="5"/>
      <c r="B25" s="6"/>
      <c r="C25" s="6"/>
      <c r="D25" s="6"/>
      <c r="E25" s="16" t="str">
        <f>IF(T!$D$2=T!$M$2,M10,IF(T!$D$2=T!$N$2,N10,O10))</f>
        <v>gesund</v>
      </c>
      <c r="F25" s="19"/>
      <c r="G25" s="20"/>
      <c r="H25" s="21"/>
      <c r="I25" s="5"/>
      <c r="J25" s="5"/>
      <c r="K25" s="5"/>
      <c r="L25" s="5"/>
      <c r="M25" s="26" t="s">
        <v>10</v>
      </c>
      <c r="N25" s="13" t="s">
        <v>69</v>
      </c>
      <c r="O25" s="14" t="s">
        <v>49</v>
      </c>
    </row>
    <row r="26" spans="1:15" ht="15.75" thickBot="1" x14ac:dyDescent="0.3">
      <c r="A26" s="5"/>
      <c r="B26" s="2" t="str">
        <f>IF(T!$D$2=T!$M$2,M22,IF(T!$D$2=T!$N$2,N22,O22))</f>
        <v>Die von Prävalenz nicht abhängenden bedingten Wkeiten:</v>
      </c>
      <c r="C26" s="6"/>
      <c r="D26" s="6"/>
      <c r="E26" s="16" t="str">
        <f>IF(T!$D$2=T!$M$2,M11,IF(T!$D$2=T!$N$2,N11,O11))</f>
        <v>krank</v>
      </c>
      <c r="F26" s="22"/>
      <c r="G26" s="23"/>
      <c r="H26" s="21"/>
      <c r="I26" s="5"/>
      <c r="J26" s="5"/>
      <c r="K26" s="5"/>
      <c r="L26" s="5"/>
      <c r="M26" s="26" t="s">
        <v>83</v>
      </c>
      <c r="N26" s="13" t="s">
        <v>222</v>
      </c>
      <c r="O26" s="14" t="s">
        <v>50</v>
      </c>
    </row>
    <row r="27" spans="1:15" x14ac:dyDescent="0.25">
      <c r="A27" s="5"/>
      <c r="B27" s="17" t="str">
        <f>IF(T!$D$2=T!$M$2,M23,IF(T!$D$2=T!$N$2,N23,O23))</f>
        <v>Sensitivität:</v>
      </c>
      <c r="C27" s="20">
        <f>G14/H14</f>
        <v>0.73529411764705888</v>
      </c>
      <c r="D27" s="6"/>
      <c r="E27" s="35" t="str">
        <f>IF(T!$D$2=T!$M$2,M15,IF(T!$D$2=T!$N$2,N15,O15))</f>
        <v>Randhäufigkeit</v>
      </c>
      <c r="F27" s="24"/>
      <c r="G27" s="28">
        <v>32</v>
      </c>
      <c r="H27" s="25">
        <v>100</v>
      </c>
      <c r="I27" s="5"/>
      <c r="J27" s="5"/>
      <c r="K27" s="5"/>
      <c r="L27" s="5"/>
      <c r="M27" s="26" t="s">
        <v>84</v>
      </c>
      <c r="N27" s="13" t="s">
        <v>74</v>
      </c>
      <c r="O27" s="14" t="s">
        <v>51</v>
      </c>
    </row>
    <row r="28" spans="1:15" ht="15.75" thickBot="1" x14ac:dyDescent="0.3">
      <c r="A28" s="5"/>
      <c r="B28" s="18" t="str">
        <f>IF(T!$D$2=T!$M$2,M24,IF(T!$D$2=T!$N$2,N24,O24))</f>
        <v>Falschnegativrate</v>
      </c>
      <c r="C28" s="23">
        <f>F14/H14</f>
        <v>0.26470588235294118</v>
      </c>
      <c r="D28" s="6"/>
      <c r="E28" s="6"/>
      <c r="F28" s="6"/>
      <c r="G28" s="6"/>
      <c r="H28" s="5"/>
      <c r="I28" s="5"/>
      <c r="J28" s="5"/>
      <c r="K28" s="5"/>
      <c r="L28" s="5"/>
      <c r="M28" s="26" t="s">
        <v>85</v>
      </c>
      <c r="N28" s="13" t="s">
        <v>70</v>
      </c>
      <c r="O28" s="14" t="s">
        <v>53</v>
      </c>
    </row>
    <row r="29" spans="1:15" ht="15.75" thickBot="1" x14ac:dyDescent="0.3">
      <c r="A29" s="5"/>
      <c r="B29" s="17" t="str">
        <f>IF(T!$D$2=T!$M$2,M25,IF(T!$D$2=T!$N$2,N25,O25))</f>
        <v>Spezifizität:</v>
      </c>
      <c r="C29" s="20">
        <f>F13/H13</f>
        <v>0.89393939393939392</v>
      </c>
      <c r="D29" s="6"/>
      <c r="E29" s="6"/>
      <c r="F29" s="2" t="str">
        <f>IF(T!$D$2=T!$M$2,M13,IF(T!$D$2=T!$N$2,N13,O13))</f>
        <v>negativ</v>
      </c>
      <c r="G29" s="2" t="str">
        <f>IF(T!$D$2=T!$M$2,M14,IF(T!$D$2=T!$N$2,N14,O14))</f>
        <v>positiv</v>
      </c>
      <c r="H29" s="35" t="str">
        <f>IF(T!$D$2=T!$M$2,M15,IF(T!$D$2=T!$N$2,N15,O15))</f>
        <v>Randhäufigkeit</v>
      </c>
      <c r="I29" s="5"/>
      <c r="J29" s="5"/>
      <c r="K29" s="5"/>
      <c r="L29" s="5"/>
      <c r="M29" s="26" t="s">
        <v>86</v>
      </c>
      <c r="N29" s="13" t="s">
        <v>75</v>
      </c>
      <c r="O29" s="14" t="s">
        <v>54</v>
      </c>
    </row>
    <row r="30" spans="1:15" ht="15.75" thickBot="1" x14ac:dyDescent="0.3">
      <c r="A30" s="5"/>
      <c r="B30" s="18" t="str">
        <f>IF(T!$D$2=T!$M$2,M26,IF(T!$D$2=T!$N$2,N26,O26))</f>
        <v>Falschpositivrate:</v>
      </c>
      <c r="C30" s="23">
        <f>G13/H13</f>
        <v>0.10606060606060606</v>
      </c>
      <c r="D30" s="6"/>
      <c r="E30" s="16" t="str">
        <f>IF(T!$D$2=T!$M$2,M10,IF(T!$D$2=T!$N$2,N10,O10))</f>
        <v>gesund</v>
      </c>
      <c r="F30" s="19"/>
      <c r="G30" s="20"/>
      <c r="H30" s="21"/>
      <c r="I30" s="5"/>
      <c r="J30" s="5"/>
      <c r="K30" s="5"/>
      <c r="L30" s="5"/>
      <c r="M30" s="26" t="s">
        <v>87</v>
      </c>
      <c r="N30" s="13" t="s">
        <v>71</v>
      </c>
      <c r="O30" s="14" t="s">
        <v>55</v>
      </c>
    </row>
    <row r="31" spans="1:15" ht="15.75" thickBot="1" x14ac:dyDescent="0.3">
      <c r="A31" s="5"/>
      <c r="B31" s="6"/>
      <c r="C31" s="6"/>
      <c r="D31" s="6"/>
      <c r="E31" s="16" t="str">
        <f>IF(T!$D$2=T!$M$2,M11,IF(T!$D$2=T!$N$2,N11,O11))</f>
        <v>krank</v>
      </c>
      <c r="F31" s="22"/>
      <c r="G31" s="23"/>
      <c r="H31" s="21"/>
      <c r="I31" s="5"/>
      <c r="J31" s="5"/>
      <c r="K31" s="5"/>
      <c r="L31" s="5"/>
      <c r="M31" s="26" t="s">
        <v>88</v>
      </c>
      <c r="N31" s="13" t="s">
        <v>76</v>
      </c>
      <c r="O31" s="14" t="s">
        <v>56</v>
      </c>
    </row>
    <row r="32" spans="1:15" ht="30.75" thickBot="1" x14ac:dyDescent="0.3">
      <c r="A32" s="5"/>
      <c r="B32" s="2" t="str">
        <f>IF(T!$D$2=T!$M$2,M27,IF(T!$D$2=T!$N$2,N27,O27))</f>
        <v>Die von Prävalenz stark abhängenden (d.h. a posteriori) bedingten Wkeiten:</v>
      </c>
      <c r="C32" s="6"/>
      <c r="D32" s="6"/>
      <c r="E32" s="35" t="str">
        <f>IF(T!$D$2=T!$M$2,M15,IF(T!$D$2=T!$N$2,N15,O15))</f>
        <v>Randhäufigkeit</v>
      </c>
      <c r="F32" s="28">
        <f>H32-G32</f>
        <v>68</v>
      </c>
      <c r="G32" s="24">
        <v>32</v>
      </c>
      <c r="H32" s="25">
        <v>100</v>
      </c>
      <c r="I32" s="5"/>
      <c r="J32" s="5"/>
      <c r="K32" s="5"/>
      <c r="L32" s="5"/>
      <c r="M32" s="26" t="s">
        <v>89</v>
      </c>
      <c r="N32" s="13" t="s">
        <v>97</v>
      </c>
      <c r="O32" s="14" t="s">
        <v>57</v>
      </c>
    </row>
    <row r="33" spans="1:12" x14ac:dyDescent="0.25">
      <c r="A33" s="5"/>
      <c r="B33" s="17" t="str">
        <f>IF(T!$D$2=T!$M$2,M28,IF(T!$D$2=T!$N$2,N28,O28))</f>
        <v>Relevanz:</v>
      </c>
      <c r="C33" s="20">
        <f>G14/G15</f>
        <v>0.78125</v>
      </c>
      <c r="D33" s="6"/>
      <c r="E33" s="6"/>
      <c r="F33" s="6"/>
      <c r="G33" s="6"/>
      <c r="H33" s="5"/>
      <c r="I33" s="5"/>
      <c r="J33" s="5"/>
      <c r="K33" s="5"/>
      <c r="L33" s="5"/>
    </row>
    <row r="34" spans="1:12" ht="15.75" thickBot="1" x14ac:dyDescent="0.3">
      <c r="A34" s="5"/>
      <c r="B34" s="18" t="str">
        <f>IF(T!$D$2=T!$M$2,M29,IF(T!$D$2=T!$N$2,N29,O29))</f>
        <v>Falschalarmrate:</v>
      </c>
      <c r="C34" s="23">
        <f>G13/G15</f>
        <v>0.21875</v>
      </c>
      <c r="D34" s="6"/>
      <c r="E34" s="6"/>
      <c r="F34" s="2" t="str">
        <f>IF(T!$D$2=T!$M$2,M13,IF(T!$D$2=T!$N$2,N13,O13))</f>
        <v>negativ</v>
      </c>
      <c r="G34" s="2" t="str">
        <f>IF(T!$D$2=T!$M$2,M14,IF(T!$D$2=T!$N$2,N14,O14))</f>
        <v>positiv</v>
      </c>
      <c r="H34" s="35" t="str">
        <f>IF(T!$D$2=T!$M$2,M15,IF(T!$D$2=T!$N$2,N15,O15))</f>
        <v>Randhäufigkeit</v>
      </c>
      <c r="I34" s="5"/>
      <c r="J34" s="5"/>
      <c r="K34" s="5"/>
      <c r="L34" s="5"/>
    </row>
    <row r="35" spans="1:12" x14ac:dyDescent="0.25">
      <c r="A35" s="5"/>
      <c r="B35" s="17" t="str">
        <f>IF(T!$D$2=T!$M$2,M30,IF(T!$D$2=T!$N$2,N30,O30))</f>
        <v>Segreganz:</v>
      </c>
      <c r="C35" s="20">
        <f>F13/F15</f>
        <v>0.86764705882352944</v>
      </c>
      <c r="D35" s="6"/>
      <c r="E35" s="16" t="str">
        <f>IF(T!$D$2=T!$M$2,M10,IF(T!$D$2=T!$N$2,N10,O10))</f>
        <v>gesund</v>
      </c>
      <c r="F35" s="19"/>
      <c r="G35" s="20"/>
      <c r="H35" s="21"/>
      <c r="I35" s="5"/>
      <c r="J35" s="5"/>
      <c r="K35" s="5"/>
      <c r="L35" s="5"/>
    </row>
    <row r="36" spans="1:12" ht="15.75" thickBot="1" x14ac:dyDescent="0.3">
      <c r="A36" s="5"/>
      <c r="B36" s="18" t="str">
        <f>IF(T!$D$2=T!$M$2,M31,IF(T!$D$2=T!$N$2,N31,O31))</f>
        <v>falsche Beruhigungsrate</v>
      </c>
      <c r="C36" s="23">
        <f>F14/F15</f>
        <v>0.13235294117647059</v>
      </c>
      <c r="D36" s="6"/>
      <c r="E36" s="16" t="str">
        <f>IF(T!$D$2=T!$M$2,M11,IF(T!$D$2=T!$N$2,N11,O11))</f>
        <v>krank</v>
      </c>
      <c r="F36" s="22"/>
      <c r="G36" s="29">
        <v>25</v>
      </c>
      <c r="H36" s="21"/>
      <c r="I36" s="5"/>
      <c r="J36" s="5"/>
      <c r="K36" s="5"/>
      <c r="L36" s="5"/>
    </row>
    <row r="37" spans="1:12" x14ac:dyDescent="0.25">
      <c r="A37" s="5"/>
      <c r="B37" s="6"/>
      <c r="C37" s="6"/>
      <c r="D37" s="6"/>
      <c r="E37" s="35" t="str">
        <f>IF(T!$D$2=T!$M$2,M15,IF(T!$D$2=T!$N$2,N15,O15))</f>
        <v>Randhäufigkeit</v>
      </c>
      <c r="F37" s="24">
        <f>H37-G37</f>
        <v>68</v>
      </c>
      <c r="G37" s="24">
        <v>32</v>
      </c>
      <c r="H37" s="25">
        <v>100</v>
      </c>
      <c r="I37" s="5"/>
      <c r="J37" s="5"/>
      <c r="K37" s="5"/>
      <c r="L37" s="5"/>
    </row>
    <row r="38" spans="1:12" x14ac:dyDescent="0.25">
      <c r="A38" s="5"/>
      <c r="B38" s="3" t="str">
        <f>IF(T!$D$2=T!$M$2,M32,IF(T!$D$2=T!$N$2,N32,O32))</f>
        <v>diagnostische Effektivität</v>
      </c>
      <c r="C38" s="25">
        <f>(F13+G14)/H15</f>
        <v>0.84</v>
      </c>
      <c r="D38" s="6"/>
      <c r="E38" s="6"/>
      <c r="F38" s="6"/>
      <c r="G38" s="6"/>
      <c r="H38" s="5"/>
      <c r="I38" s="5"/>
      <c r="J38" s="5"/>
      <c r="K38" s="5"/>
      <c r="L38" s="5"/>
    </row>
    <row r="39" spans="1:12" ht="15.75" thickBot="1" x14ac:dyDescent="0.3">
      <c r="A39" s="5"/>
      <c r="B39" s="6"/>
      <c r="C39" s="6"/>
      <c r="D39" s="6"/>
      <c r="E39" s="6"/>
      <c r="F39" s="2" t="str">
        <f>IF(T!$D$2=T!$M$2,M13,IF(T!$D$2=T!$N$2,N13,O13))</f>
        <v>negativ</v>
      </c>
      <c r="G39" s="2" t="str">
        <f>IF(T!$D$2=T!$M$2,M14,IF(T!$D$2=T!$N$2,N14,O14))</f>
        <v>positiv</v>
      </c>
      <c r="H39" s="35" t="str">
        <f>IF(T!$D$2=T!$M$2,M15,IF(T!$D$2=T!$N$2,N15,O15))</f>
        <v>Randhäufigkeit</v>
      </c>
      <c r="I39" s="5"/>
      <c r="J39" s="5"/>
      <c r="K39" s="5"/>
      <c r="L39" s="5"/>
    </row>
    <row r="40" spans="1:12" x14ac:dyDescent="0.25">
      <c r="A40" s="5"/>
      <c r="B40" s="6"/>
      <c r="C40" s="6"/>
      <c r="D40" s="6"/>
      <c r="E40" s="16" t="str">
        <f>IF(T!$D$2=T!$M$2,M10,IF(T!$D$2=T!$N$2,N10,O10))</f>
        <v>gesund</v>
      </c>
      <c r="F40" s="19"/>
      <c r="G40" s="30">
        <f>G42-G41</f>
        <v>7</v>
      </c>
      <c r="H40" s="21"/>
      <c r="I40" s="5"/>
      <c r="J40" s="5"/>
      <c r="K40" s="5"/>
      <c r="L40" s="5"/>
    </row>
    <row r="41" spans="1:12" ht="15.75" thickBot="1" x14ac:dyDescent="0.3">
      <c r="A41" s="5"/>
      <c r="B41" s="5"/>
      <c r="C41" s="5"/>
      <c r="D41" s="5"/>
      <c r="E41" s="16" t="str">
        <f>IF(T!$D$2=T!$M$2,M11,IF(T!$D$2=T!$N$2,N11,O11))</f>
        <v>krank</v>
      </c>
      <c r="F41" s="22"/>
      <c r="G41" s="23">
        <v>25</v>
      </c>
      <c r="H41" s="21"/>
      <c r="I41" s="5"/>
      <c r="J41" s="5"/>
      <c r="K41" s="5"/>
      <c r="L41" s="5"/>
    </row>
    <row r="42" spans="1:12" x14ac:dyDescent="0.25">
      <c r="A42" s="5"/>
      <c r="B42" s="5"/>
      <c r="C42" s="5"/>
      <c r="D42" s="5"/>
      <c r="E42" s="35" t="str">
        <f>IF(T!$D$2=T!$M$2,M15,IF(T!$D$2=T!$N$2,N15,O15))</f>
        <v>Randhäufigkeit</v>
      </c>
      <c r="F42" s="24">
        <f>H42-G42</f>
        <v>68</v>
      </c>
      <c r="G42" s="24">
        <v>32</v>
      </c>
      <c r="H42" s="25">
        <v>100</v>
      </c>
      <c r="I42" s="5"/>
      <c r="J42" s="5"/>
      <c r="K42" s="5"/>
      <c r="L42" s="5"/>
    </row>
    <row r="43" spans="1:1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5.75" thickBot="1" x14ac:dyDescent="0.3">
      <c r="A44" s="5"/>
      <c r="B44" s="5"/>
      <c r="C44" s="5"/>
      <c r="D44" s="5"/>
      <c r="E44" s="6"/>
      <c r="F44" s="2" t="str">
        <f>IF(T!$D$2=T!$M$2,M13,IF(T!$D$2=T!$N$2,N13,O13))</f>
        <v>negativ</v>
      </c>
      <c r="G44" s="2" t="str">
        <f>IF(T!$D$2=T!$M$2,M14,IF(T!$D$2=T!$N$2,N14,O14))</f>
        <v>positiv</v>
      </c>
      <c r="H44" s="35" t="str">
        <f>IF(T!$D$2=T!$M$2,M15,IF(T!$D$2=T!$N$2,N15,O15))</f>
        <v>Randhäufigkeit</v>
      </c>
      <c r="I44" s="5"/>
      <c r="J44" s="5"/>
      <c r="K44" s="5"/>
      <c r="L44" s="5"/>
    </row>
    <row r="45" spans="1:12" x14ac:dyDescent="0.25">
      <c r="A45" s="5"/>
      <c r="B45" s="5"/>
      <c r="C45" s="5"/>
      <c r="D45" s="5"/>
      <c r="E45" s="16" t="str">
        <f>IF(T!$D$2=T!$M$2,M10,IF(T!$D$2=T!$N$2,N10,O10))</f>
        <v>gesund</v>
      </c>
      <c r="F45" s="19"/>
      <c r="G45" s="20">
        <f>G47-G46</f>
        <v>7</v>
      </c>
      <c r="H45" s="21"/>
      <c r="I45" s="5"/>
      <c r="J45" s="5"/>
      <c r="K45" s="5"/>
      <c r="L45" s="5"/>
    </row>
    <row r="46" spans="1:12" ht="15.75" thickBot="1" x14ac:dyDescent="0.3">
      <c r="A46" s="5"/>
      <c r="B46" s="5"/>
      <c r="C46" s="5"/>
      <c r="D46" s="5"/>
      <c r="E46" s="16" t="str">
        <f>IF(T!$D$2=T!$M$2,M11,IF(T!$D$2=T!$N$2,N11,O11))</f>
        <v>krank</v>
      </c>
      <c r="F46" s="31">
        <v>9</v>
      </c>
      <c r="G46" s="23">
        <v>25</v>
      </c>
      <c r="H46" s="21"/>
      <c r="I46" s="5"/>
      <c r="J46" s="5"/>
      <c r="K46" s="5"/>
      <c r="L46" s="5"/>
    </row>
    <row r="47" spans="1:12" x14ac:dyDescent="0.25">
      <c r="A47" s="5"/>
      <c r="B47" s="5"/>
      <c r="C47" s="5"/>
      <c r="D47" s="5"/>
      <c r="E47" s="35" t="str">
        <f>IF(T!$D$2=T!$M$2,M15,IF(T!$D$2=T!$N$2,N15,O15))</f>
        <v>Randhäufigkeit</v>
      </c>
      <c r="F47" s="24">
        <f>H47-G47</f>
        <v>68</v>
      </c>
      <c r="G47" s="24">
        <v>32</v>
      </c>
      <c r="H47" s="25">
        <v>100</v>
      </c>
      <c r="I47" s="5"/>
      <c r="J47" s="5"/>
      <c r="K47" s="5"/>
      <c r="L47" s="5"/>
    </row>
    <row r="48" spans="1:1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5.75" thickBot="1" x14ac:dyDescent="0.3">
      <c r="A49" s="5"/>
      <c r="B49" s="5"/>
      <c r="C49" s="5"/>
      <c r="D49" s="5"/>
      <c r="E49" s="6"/>
      <c r="F49" s="2" t="str">
        <f>IF(T!$D$2=T!$M$2,M13,IF(T!$D$2=T!$N$2,N13,O13))</f>
        <v>negativ</v>
      </c>
      <c r="G49" s="2" t="str">
        <f>IF(T!$D$2=T!$M$2,M14,IF(T!$D$2=T!$N$2,N14,O14))</f>
        <v>positiv</v>
      </c>
      <c r="H49" s="35" t="str">
        <f>IF(T!$D$2=T!$M$2,M15,IF(T!$D$2=T!$N$2,N15,O15))</f>
        <v>Randhäufigkeit</v>
      </c>
      <c r="I49" s="5"/>
      <c r="J49" s="5"/>
      <c r="K49" s="5"/>
      <c r="L49" s="5"/>
    </row>
    <row r="50" spans="1:12" x14ac:dyDescent="0.25">
      <c r="A50" s="5"/>
      <c r="B50" s="5"/>
      <c r="C50" s="5"/>
      <c r="D50" s="5"/>
      <c r="E50" s="16" t="str">
        <f>IF(T!$D$2=T!$M$2,M10,IF(T!$D$2=T!$N$2,N10,O10))</f>
        <v>gesund</v>
      </c>
      <c r="F50" s="32">
        <f>F52-F51</f>
        <v>59</v>
      </c>
      <c r="G50" s="20">
        <f>G52-G51</f>
        <v>7</v>
      </c>
      <c r="H50" s="21"/>
      <c r="I50" s="5"/>
      <c r="J50" s="5"/>
      <c r="K50" s="5"/>
      <c r="L50" s="5"/>
    </row>
    <row r="51" spans="1:12" ht="15.75" thickBot="1" x14ac:dyDescent="0.3">
      <c r="A51" s="5"/>
      <c r="B51" s="5"/>
      <c r="C51" s="5"/>
      <c r="D51" s="5"/>
      <c r="E51" s="16" t="str">
        <f>IF(T!$D$2=T!$M$2,M11,IF(T!$D$2=T!$N$2,N11,O11))</f>
        <v>krank</v>
      </c>
      <c r="F51" s="22">
        <v>9</v>
      </c>
      <c r="G51" s="23">
        <v>25</v>
      </c>
      <c r="H51" s="21"/>
      <c r="I51" s="5"/>
      <c r="J51" s="5"/>
      <c r="K51" s="5"/>
      <c r="L51" s="5"/>
    </row>
    <row r="52" spans="1:12" x14ac:dyDescent="0.25">
      <c r="A52" s="5"/>
      <c r="B52" s="5"/>
      <c r="C52" s="5"/>
      <c r="D52" s="5"/>
      <c r="E52" s="35" t="str">
        <f>IF(T!$D$2=T!$M$2,M15,IF(T!$D$2=T!$N$2,N15,O15))</f>
        <v>Randhäufigkeit</v>
      </c>
      <c r="F52" s="24">
        <f>H52-G52</f>
        <v>68</v>
      </c>
      <c r="G52" s="24">
        <v>32</v>
      </c>
      <c r="H52" s="25">
        <v>100</v>
      </c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5.75" thickBot="1" x14ac:dyDescent="0.3">
      <c r="A54" s="5"/>
      <c r="B54" s="5"/>
      <c r="C54" s="5"/>
      <c r="D54" s="5"/>
      <c r="E54" s="6"/>
      <c r="F54" s="2" t="str">
        <f>IF(T!$D$2=T!$M$2,M13,IF(T!$D$2=T!$N$2,N13,O13))</f>
        <v>negativ</v>
      </c>
      <c r="G54" s="2" t="str">
        <f>IF(T!$D$2=T!$M$2,M14,IF(T!$D$2=T!$N$2,N14,O14))</f>
        <v>positiv</v>
      </c>
      <c r="H54" s="35" t="str">
        <f>IF(T!$D$2=T!$M$2,M15,IF(T!$D$2=T!$N$2,N15,O15))</f>
        <v>Randhäufigkeit</v>
      </c>
      <c r="I54" s="5"/>
      <c r="J54" s="5"/>
      <c r="K54" s="5"/>
      <c r="L54" s="5"/>
    </row>
    <row r="55" spans="1:12" x14ac:dyDescent="0.25">
      <c r="A55" s="5"/>
      <c r="B55" s="5"/>
      <c r="C55" s="5"/>
      <c r="D55" s="5"/>
      <c r="E55" s="16" t="str">
        <f>IF(T!$D$2=T!$M$2,M10,IF(T!$D$2=T!$N$2,N10,O10))</f>
        <v>gesund</v>
      </c>
      <c r="F55" s="19">
        <f>F57-F56</f>
        <v>59</v>
      </c>
      <c r="G55" s="20">
        <f>G57-G56</f>
        <v>7</v>
      </c>
      <c r="H55" s="33">
        <f>SUM(F55:G55)</f>
        <v>66</v>
      </c>
      <c r="I55" s="5"/>
      <c r="J55" s="5"/>
      <c r="K55" s="5"/>
      <c r="L55" s="5"/>
    </row>
    <row r="56" spans="1:12" ht="15.75" thickBot="1" x14ac:dyDescent="0.3">
      <c r="A56" s="5"/>
      <c r="B56" s="5"/>
      <c r="C56" s="5"/>
      <c r="D56" s="5"/>
      <c r="E56" s="16" t="str">
        <f>IF(T!$D$2=T!$M$2,M11,IF(T!$D$2=T!$N$2,N11,O11))</f>
        <v>krank</v>
      </c>
      <c r="F56" s="22">
        <v>9</v>
      </c>
      <c r="G56" s="23">
        <v>25</v>
      </c>
      <c r="H56" s="21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35" t="str">
        <f>IF(T!$D$2=T!$M$2,M15,IF(T!$D$2=T!$N$2,N15,O15))</f>
        <v>Randhäufigkeit</v>
      </c>
      <c r="F57" s="24">
        <f>H57-G57</f>
        <v>68</v>
      </c>
      <c r="G57" s="24">
        <v>32</v>
      </c>
      <c r="H57" s="25">
        <v>100</v>
      </c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5.75" thickBot="1" x14ac:dyDescent="0.3">
      <c r="A59" s="5"/>
      <c r="B59" s="5"/>
      <c r="C59" s="5"/>
      <c r="D59" s="5"/>
      <c r="E59" s="6"/>
      <c r="F59" s="2" t="str">
        <f>IF(T!$D$2=T!$M$2,M13,IF(T!$D$2=T!$N$2,N13,O13))</f>
        <v>negativ</v>
      </c>
      <c r="G59" s="2" t="str">
        <f>IF(T!$D$2=T!$M$2,M14,IF(T!$D$2=T!$N$2,N14,O14))</f>
        <v>positiv</v>
      </c>
      <c r="H59" s="35" t="str">
        <f>IF(T!$D$2=T!$M$2,M15,IF(T!$D$2=T!$N$2,N15,O15))</f>
        <v>Randhäufigkeit</v>
      </c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16" t="str">
        <f>IF(T!$D$2=T!$M$2,M10,IF(T!$D$2=T!$N$2,N10,O10))</f>
        <v>gesund</v>
      </c>
      <c r="F60" s="19">
        <f>F62-F61</f>
        <v>59</v>
      </c>
      <c r="G60" s="20">
        <f>G62-G61</f>
        <v>7</v>
      </c>
      <c r="H60" s="21">
        <f>SUM(F60:G60)</f>
        <v>66</v>
      </c>
      <c r="I60" s="5"/>
      <c r="J60" s="5"/>
      <c r="K60" s="5"/>
      <c r="L60" s="5"/>
    </row>
    <row r="61" spans="1:12" ht="15.75" thickBot="1" x14ac:dyDescent="0.3">
      <c r="A61" s="5"/>
      <c r="B61" s="5"/>
      <c r="C61" s="5"/>
      <c r="D61" s="5"/>
      <c r="E61" s="16" t="str">
        <f>IF(T!$D$2=T!$M$2,M11,IF(T!$D$2=T!$N$2,N11,O11))</f>
        <v>krank</v>
      </c>
      <c r="F61" s="22">
        <v>9</v>
      </c>
      <c r="G61" s="23">
        <v>25</v>
      </c>
      <c r="H61" s="33">
        <f>SUM(F61:G61)</f>
        <v>34</v>
      </c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35" t="str">
        <f>IF(T!$D$2=T!$M$2,M15,IF(T!$D$2=T!$N$2,N15,O15))</f>
        <v>Randhäufigkeit</v>
      </c>
      <c r="F62" s="24">
        <f>H62-G62</f>
        <v>68</v>
      </c>
      <c r="G62" s="24">
        <v>32</v>
      </c>
      <c r="H62" s="25">
        <v>100</v>
      </c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</sheetData>
  <mergeCells count="4">
    <mergeCell ref="D13:D14"/>
    <mergeCell ref="F11:G11"/>
    <mergeCell ref="H11:H12"/>
    <mergeCell ref="D15:E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/>
  </sheetViews>
  <sheetFormatPr defaultColWidth="0" defaultRowHeight="15" zeroHeight="1" x14ac:dyDescent="0.25"/>
  <cols>
    <col min="1" max="1" width="9.140625" customWidth="1"/>
    <col min="2" max="2" width="60.7109375" customWidth="1"/>
    <col min="3" max="3" width="15.7109375" customWidth="1"/>
    <col min="4" max="4" width="30.7109375" customWidth="1"/>
    <col min="5" max="8" width="15.7109375" customWidth="1"/>
    <col min="9" max="12" width="9.140625" customWidth="1"/>
    <col min="13" max="15" width="60.7109375" style="26" hidden="1" customWidth="1"/>
    <col min="16" max="16384" width="9.140625" hidden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21" x14ac:dyDescent="0.35">
      <c r="A2" s="5"/>
      <c r="B2" s="15" t="str">
        <f>IF(T!$D$2=T!$M$2,M2,IF(T!$D$2=T!$N$2,N2,O2))</f>
        <v>Gib die gefragten Werte in den grünen Zellen!</v>
      </c>
      <c r="C2" s="6"/>
      <c r="D2" s="6"/>
      <c r="E2" s="6"/>
      <c r="F2" s="6"/>
      <c r="G2" s="6"/>
      <c r="H2" s="5"/>
      <c r="I2" s="5"/>
      <c r="J2" s="5"/>
      <c r="K2" s="5"/>
      <c r="L2" s="5"/>
      <c r="M2" s="12" t="s">
        <v>30</v>
      </c>
      <c r="N2" s="13" t="s">
        <v>72</v>
      </c>
      <c r="O2" s="14" t="s">
        <v>31</v>
      </c>
    </row>
    <row r="3" spans="1:15" x14ac:dyDescent="0.25">
      <c r="A3" s="5"/>
      <c r="B3" s="6"/>
      <c r="C3" s="6"/>
      <c r="D3" s="6"/>
      <c r="E3" s="6"/>
      <c r="F3" s="6"/>
      <c r="G3" s="6"/>
      <c r="H3" s="5"/>
      <c r="I3" s="5"/>
      <c r="J3" s="5"/>
      <c r="K3" s="5"/>
      <c r="L3" s="5"/>
      <c r="M3" s="26" t="s">
        <v>109</v>
      </c>
      <c r="N3" s="13" t="s">
        <v>110</v>
      </c>
      <c r="O3" s="14" t="s">
        <v>111</v>
      </c>
    </row>
    <row r="4" spans="1:15" ht="30" customHeight="1" x14ac:dyDescent="0.25">
      <c r="A4" s="5"/>
      <c r="B4" s="76" t="str">
        <f>IF(T!$D$2=T!$M$2,M3,IF(T!$D$2=T!$N$2,N3,O3))</f>
        <v>5700 mutmaßliche nicht-kleinzelliges Lungenkarzinom-Patienten wurden  mit einer neuer Früherkennungsmethode getestet.</v>
      </c>
      <c r="C4" s="6"/>
      <c r="D4" s="6"/>
      <c r="E4" s="6"/>
      <c r="F4" s="6"/>
      <c r="G4" s="6"/>
      <c r="H4" s="5"/>
      <c r="I4" s="5"/>
      <c r="J4" s="5"/>
      <c r="K4" s="5"/>
      <c r="L4" s="5"/>
      <c r="M4" s="26" t="s">
        <v>112</v>
      </c>
      <c r="N4" s="13" t="s">
        <v>113</v>
      </c>
      <c r="O4" s="14" t="s">
        <v>114</v>
      </c>
    </row>
    <row r="5" spans="1:15" ht="30" customHeight="1" x14ac:dyDescent="0.25">
      <c r="A5" s="5"/>
      <c r="B5" s="77" t="str">
        <f>IF(T!$D$2=T!$M$2,M4,IF(T!$D$2=T!$N$2,N4,O4))</f>
        <v>Die Methode ergibt positive Ergebnisse für 985 Probanden.</v>
      </c>
      <c r="C5" s="6"/>
      <c r="D5" s="6"/>
      <c r="E5" s="6"/>
      <c r="F5" s="6"/>
      <c r="G5" s="6"/>
      <c r="H5" s="5"/>
      <c r="I5" s="5"/>
      <c r="J5" s="5"/>
      <c r="K5" s="5"/>
      <c r="L5" s="5"/>
      <c r="M5" s="26" t="s">
        <v>1</v>
      </c>
      <c r="N5" s="13" t="s">
        <v>100</v>
      </c>
      <c r="O5" s="14" t="s">
        <v>33</v>
      </c>
    </row>
    <row r="6" spans="1:15" ht="30" customHeight="1" x14ac:dyDescent="0.25">
      <c r="A6" s="5"/>
      <c r="B6" s="77" t="str">
        <f>IF(T!$D$2=T!$M$2,M5,IF(T!$D$2=T!$N$2,N5,O5))</f>
        <v>In der Nachfolgestudie wurden die Probanden mit herkömmlichen Methoden untersucht:</v>
      </c>
      <c r="C6" s="6"/>
      <c r="D6" s="6"/>
      <c r="E6" s="6"/>
      <c r="F6" s="6"/>
      <c r="G6" s="6"/>
      <c r="H6" s="5"/>
      <c r="I6" s="5"/>
      <c r="J6" s="5"/>
      <c r="K6" s="5"/>
      <c r="L6" s="5"/>
      <c r="M6" s="26" t="s">
        <v>118</v>
      </c>
      <c r="N6" s="13" t="s">
        <v>119</v>
      </c>
      <c r="O6" s="14" t="s">
        <v>120</v>
      </c>
    </row>
    <row r="7" spans="1:15" ht="30" customHeight="1" x14ac:dyDescent="0.25">
      <c r="A7" s="5"/>
      <c r="B7" s="78" t="str">
        <f>IF(T!$D$2=T!$M$2,M6,IF(T!$D$2=T!$N$2,N6,O6))</f>
        <v>Die tatsächliche Anwesenhait der Krankheit wurde in 825 Fälle unter der Testpositiven und in 103 Fälle unter der Testnegativen bewiesen.</v>
      </c>
      <c r="C7" s="6"/>
      <c r="D7" s="6"/>
      <c r="E7" s="6"/>
      <c r="F7" s="6"/>
      <c r="G7" s="6"/>
      <c r="H7" s="5"/>
      <c r="I7" s="5"/>
      <c r="J7" s="5"/>
      <c r="K7" s="5"/>
      <c r="L7" s="5"/>
      <c r="M7" s="26" t="s">
        <v>2</v>
      </c>
      <c r="N7" s="13" t="s">
        <v>93</v>
      </c>
      <c r="O7" s="14" t="s">
        <v>35</v>
      </c>
    </row>
    <row r="8" spans="1:15" x14ac:dyDescent="0.25">
      <c r="A8" s="5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26" t="s">
        <v>104</v>
      </c>
      <c r="N8" s="13" t="s">
        <v>103</v>
      </c>
      <c r="O8" s="14" t="s">
        <v>105</v>
      </c>
    </row>
    <row r="9" spans="1:15" x14ac:dyDescent="0.25">
      <c r="A9" s="5"/>
      <c r="B9" s="35" t="str">
        <f>IF(T!$D$2=T!$M$2,M7,IF(T!$D$2=T!$N$2,N7,O7))</f>
        <v>Stelle die Wahrheitsmatrix zusammen.</v>
      </c>
      <c r="C9" s="6"/>
      <c r="D9" s="6"/>
      <c r="E9" s="6"/>
      <c r="F9" s="6"/>
      <c r="G9" s="6"/>
      <c r="H9" s="5"/>
      <c r="I9" s="5"/>
      <c r="J9" s="5"/>
      <c r="K9" s="5"/>
      <c r="L9" s="5"/>
      <c r="M9" s="26" t="s">
        <v>8</v>
      </c>
      <c r="N9" s="13" t="s">
        <v>96</v>
      </c>
      <c r="O9" s="14" t="s">
        <v>43</v>
      </c>
    </row>
    <row r="10" spans="1:15" x14ac:dyDescent="0.25">
      <c r="A10" s="5"/>
      <c r="B10" s="6"/>
      <c r="C10" s="6"/>
      <c r="D10" s="6"/>
      <c r="E10" s="6"/>
      <c r="F10" s="6"/>
      <c r="G10" s="6"/>
      <c r="H10" s="5"/>
      <c r="I10" s="5"/>
      <c r="J10" s="5"/>
      <c r="K10" s="5"/>
      <c r="L10" s="5"/>
      <c r="M10" s="26" t="s">
        <v>6</v>
      </c>
      <c r="N10" s="13" t="s">
        <v>94</v>
      </c>
      <c r="O10" s="14" t="s">
        <v>36</v>
      </c>
    </row>
    <row r="11" spans="1:15" ht="30" customHeight="1" x14ac:dyDescent="0.25">
      <c r="A11" s="5"/>
      <c r="B11" s="6"/>
      <c r="C11" s="5"/>
      <c r="D11" s="6"/>
      <c r="E11" s="6"/>
      <c r="F11" s="85" t="str">
        <f>IF(T!$D$2=T!$M$2,M12,IF(T!$D$2=T!$N$2,N12,O12))</f>
        <v>Ergebins des diagnostischen Tests</v>
      </c>
      <c r="G11" s="88"/>
      <c r="H11" s="89" t="str">
        <f>IF(T!$D$2=T!$M$2,M15,IF(T!$D$2=T!$N$2,N15,O15))</f>
        <v>Randhäufigkeit</v>
      </c>
      <c r="I11" s="5"/>
      <c r="J11" s="5"/>
      <c r="K11" s="5"/>
      <c r="L11" s="5"/>
      <c r="M11" s="26" t="s">
        <v>7</v>
      </c>
      <c r="N11" s="13" t="s">
        <v>95</v>
      </c>
      <c r="O11" s="14" t="s">
        <v>37</v>
      </c>
    </row>
    <row r="12" spans="1:15" ht="15.75" thickBot="1" x14ac:dyDescent="0.3">
      <c r="A12" s="5"/>
      <c r="B12" s="6"/>
      <c r="C12" s="5"/>
      <c r="D12" s="6"/>
      <c r="E12" s="6"/>
      <c r="F12" s="36" t="str">
        <f>IF(T!$D$2=T!$M$2,M13,IF(T!$D$2=T!$N$2,N13,O13))</f>
        <v>negativ</v>
      </c>
      <c r="G12" s="36" t="str">
        <f>IF(T!$D$2=T!$M$2,M14,IF(T!$D$2=T!$N$2,N14,O14))</f>
        <v>positiv</v>
      </c>
      <c r="H12" s="90"/>
      <c r="I12" s="5"/>
      <c r="J12" s="5"/>
      <c r="K12" s="5"/>
      <c r="L12" s="5"/>
      <c r="M12" s="26" t="s">
        <v>5</v>
      </c>
      <c r="N12" s="13" t="s">
        <v>62</v>
      </c>
      <c r="O12" s="14" t="s">
        <v>38</v>
      </c>
    </row>
    <row r="13" spans="1:15" x14ac:dyDescent="0.25">
      <c r="A13" s="5"/>
      <c r="B13" s="6"/>
      <c r="C13" s="5"/>
      <c r="D13" s="89" t="str">
        <f>IF(T!$D$2=T!$M$2,M9,IF(T!$D$2=T!$N$2,N9,O9))</f>
        <v>tatsächliche Zustand (Ergebnis der "Goldstandard"-Methode)</v>
      </c>
      <c r="E13" s="16" t="str">
        <f>IF(T!$D$2=T!$M$2,M10,IF(T!$D$2=T!$N$2,N10,O10))</f>
        <v>gesund</v>
      </c>
      <c r="F13" s="19"/>
      <c r="G13" s="20"/>
      <c r="H13" s="21"/>
      <c r="I13" s="5"/>
      <c r="J13" s="5"/>
      <c r="K13" s="5"/>
      <c r="L13" s="5"/>
      <c r="M13" s="26" t="s">
        <v>3</v>
      </c>
      <c r="N13" s="13" t="s">
        <v>61</v>
      </c>
      <c r="O13" s="14" t="s">
        <v>39</v>
      </c>
    </row>
    <row r="14" spans="1:15" ht="15.75" thickBot="1" x14ac:dyDescent="0.3">
      <c r="A14" s="5"/>
      <c r="B14" s="6"/>
      <c r="C14" s="5"/>
      <c r="D14" s="90"/>
      <c r="E14" s="16" t="str">
        <f>IF(T!$D$2=T!$M$2,M11,IF(T!$D$2=T!$N$2,N11,O11))</f>
        <v>krank</v>
      </c>
      <c r="F14" s="22"/>
      <c r="G14" s="23"/>
      <c r="H14" s="21"/>
      <c r="I14" s="5"/>
      <c r="J14" s="5"/>
      <c r="K14" s="5"/>
      <c r="L14" s="5"/>
      <c r="M14" s="26" t="s">
        <v>4</v>
      </c>
      <c r="N14" s="13" t="s">
        <v>60</v>
      </c>
      <c r="O14" s="14" t="s">
        <v>40</v>
      </c>
    </row>
    <row r="15" spans="1:15" x14ac:dyDescent="0.25">
      <c r="A15" s="5"/>
      <c r="B15" s="6"/>
      <c r="C15" s="5"/>
      <c r="D15" s="85" t="str">
        <f>IF(T!$D$2=T!$M$2,M15,IF(T!$D$2=T!$N$2,N15,O15))</f>
        <v>Randhäufigkeit</v>
      </c>
      <c r="E15" s="88"/>
      <c r="F15" s="24"/>
      <c r="G15" s="24"/>
      <c r="H15" s="25"/>
      <c r="I15" s="5"/>
      <c r="J15" s="5"/>
      <c r="K15" s="5"/>
      <c r="L15" s="5"/>
      <c r="M15" s="26" t="s">
        <v>9</v>
      </c>
      <c r="N15" s="13" t="s">
        <v>63</v>
      </c>
      <c r="O15" s="14" t="s">
        <v>41</v>
      </c>
    </row>
    <row r="16" spans="1:15" x14ac:dyDescent="0.25">
      <c r="A16" s="5"/>
      <c r="B16" s="6"/>
      <c r="C16" s="6"/>
      <c r="D16" s="6"/>
      <c r="E16" s="6"/>
      <c r="F16" s="6"/>
      <c r="G16" s="6"/>
      <c r="H16" s="5"/>
      <c r="I16" s="5"/>
      <c r="J16" s="5"/>
      <c r="K16" s="5"/>
      <c r="L16" s="5"/>
      <c r="M16" s="26" t="s">
        <v>90</v>
      </c>
      <c r="N16" s="13" t="s">
        <v>91</v>
      </c>
      <c r="O16" s="14" t="s">
        <v>92</v>
      </c>
    </row>
    <row r="17" spans="1:15" ht="15.75" customHeight="1" x14ac:dyDescent="0.25">
      <c r="A17" s="5"/>
      <c r="B17" s="3" t="str">
        <f>IF(T!$D$2=T!$M$2,M16,IF(T!$D$2=T!$N$2,N16,O16))</f>
        <v>Berechne die folgenden Parameter.</v>
      </c>
      <c r="C17" s="6"/>
      <c r="D17" s="5"/>
      <c r="E17" s="71"/>
      <c r="F17" s="71"/>
      <c r="G17" s="71"/>
      <c r="H17" s="71"/>
      <c r="I17" s="5"/>
      <c r="J17" s="5"/>
      <c r="K17" s="5"/>
      <c r="L17" s="5"/>
      <c r="M17" s="26" t="s">
        <v>77</v>
      </c>
      <c r="N17" s="13" t="s">
        <v>64</v>
      </c>
      <c r="O17" s="14" t="s">
        <v>42</v>
      </c>
    </row>
    <row r="18" spans="1:15" x14ac:dyDescent="0.25">
      <c r="A18" s="5"/>
      <c r="B18" s="6"/>
      <c r="C18" s="6"/>
      <c r="D18" s="5"/>
      <c r="E18" s="71"/>
      <c r="F18" s="71"/>
      <c r="G18" s="71"/>
      <c r="H18" s="71"/>
      <c r="I18" s="5"/>
      <c r="J18" s="5"/>
      <c r="K18" s="5"/>
      <c r="L18" s="5"/>
      <c r="M18" s="26" t="s">
        <v>102</v>
      </c>
      <c r="N18" s="13" t="s">
        <v>65</v>
      </c>
      <c r="O18" s="14" t="s">
        <v>44</v>
      </c>
    </row>
    <row r="19" spans="1:15" ht="30" x14ac:dyDescent="0.25">
      <c r="A19" s="5"/>
      <c r="B19" s="3" t="str">
        <f>IF(T!$D$2=T!$M$2,M17,IF(T!$D$2=T!$N$2,N17,O17))</f>
        <v>Anteil der richtig negativen Ergebinisse in der gesamten Stichprobe:</v>
      </c>
      <c r="C19" s="25"/>
      <c r="D19" s="5"/>
      <c r="E19" s="72"/>
      <c r="F19" s="72"/>
      <c r="G19" s="72"/>
      <c r="H19" s="72"/>
      <c r="I19" s="5"/>
      <c r="J19" s="5"/>
      <c r="K19" s="5"/>
      <c r="L19" s="5"/>
      <c r="M19" s="26" t="s">
        <v>78</v>
      </c>
      <c r="N19" s="13" t="s">
        <v>66</v>
      </c>
      <c r="O19" s="14" t="s">
        <v>45</v>
      </c>
    </row>
    <row r="20" spans="1:15" ht="30" x14ac:dyDescent="0.25">
      <c r="A20" s="5"/>
      <c r="B20" s="3" t="str">
        <f>IF(T!$D$2=T!$M$2,M18,IF(T!$D$2=T!$N$2,N18,O18))</f>
        <v>Anteil der falsch negativen Ergebinisse in der gesamten Stichprobe:</v>
      </c>
      <c r="C20" s="25"/>
      <c r="D20" s="5"/>
      <c r="E20" s="72"/>
      <c r="F20" s="72"/>
      <c r="G20" s="72"/>
      <c r="H20" s="72"/>
      <c r="I20" s="5"/>
      <c r="J20" s="5"/>
      <c r="K20" s="5"/>
      <c r="L20" s="5"/>
      <c r="M20" s="26" t="s">
        <v>79</v>
      </c>
      <c r="N20" s="13" t="s">
        <v>67</v>
      </c>
      <c r="O20" s="14" t="s">
        <v>46</v>
      </c>
    </row>
    <row r="21" spans="1:15" ht="30" x14ac:dyDescent="0.25">
      <c r="A21" s="5"/>
      <c r="B21" s="3" t="str">
        <f>IF(T!$D$2=T!$M$2,M19,IF(T!$D$2=T!$N$2,N19,O19))</f>
        <v>Anteil der richtig positiven Ergebinisse in der gesamten Stichprobe:</v>
      </c>
      <c r="C21" s="25"/>
      <c r="D21" s="6"/>
      <c r="E21" s="72"/>
      <c r="F21" s="72"/>
      <c r="G21" s="72"/>
      <c r="H21" s="72"/>
      <c r="I21" s="5"/>
      <c r="J21" s="5"/>
      <c r="K21" s="5"/>
      <c r="L21" s="5"/>
      <c r="M21" s="26" t="s">
        <v>115</v>
      </c>
      <c r="N21" s="13" t="s">
        <v>116</v>
      </c>
      <c r="O21" s="14" t="s">
        <v>117</v>
      </c>
    </row>
    <row r="22" spans="1:15" ht="30" x14ac:dyDescent="0.25">
      <c r="A22" s="5"/>
      <c r="B22" s="3" t="str">
        <f>IF(T!$D$2=T!$M$2,M20,IF(T!$D$2=T!$N$2,N20,O20))</f>
        <v>Anteil der falsch positiven Ergebinisse in der gesamten Stichprobe:</v>
      </c>
      <c r="C22" s="25"/>
      <c r="D22" s="6"/>
      <c r="E22" s="72"/>
      <c r="F22" s="72"/>
      <c r="G22" s="72"/>
      <c r="H22" s="72"/>
      <c r="I22" s="5"/>
      <c r="J22" s="5"/>
      <c r="K22" s="5"/>
      <c r="L22" s="5"/>
      <c r="M22" s="26" t="s">
        <v>80</v>
      </c>
      <c r="N22" s="13" t="s">
        <v>73</v>
      </c>
      <c r="O22" s="14" t="s">
        <v>52</v>
      </c>
    </row>
    <row r="23" spans="1:15" x14ac:dyDescent="0.25">
      <c r="A23" s="5"/>
      <c r="B23" s="6"/>
      <c r="C23" s="6"/>
      <c r="D23" s="6"/>
      <c r="E23" s="72"/>
      <c r="F23" s="72"/>
      <c r="G23" s="72"/>
      <c r="H23" s="71"/>
      <c r="I23" s="5"/>
      <c r="J23" s="5"/>
      <c r="K23" s="5"/>
      <c r="L23" s="5"/>
      <c r="M23" s="26" t="s">
        <v>81</v>
      </c>
      <c r="N23" s="13" t="s">
        <v>68</v>
      </c>
      <c r="O23" s="14" t="s">
        <v>47</v>
      </c>
    </row>
    <row r="24" spans="1:15" ht="15.75" customHeight="1" x14ac:dyDescent="0.25">
      <c r="A24" s="5"/>
      <c r="B24" s="3" t="str">
        <f>IF(T!$D$2=T!$M$2,M21,IF(T!$D$2=T!$N$2,N21,O21))</f>
        <v>Prävalenz der Krankheit in der Stichprobe:</v>
      </c>
      <c r="C24" s="25"/>
      <c r="D24" s="6"/>
      <c r="E24" s="72"/>
      <c r="F24" s="72"/>
      <c r="G24" s="72"/>
      <c r="H24" s="72"/>
      <c r="I24" s="5"/>
      <c r="J24" s="5"/>
      <c r="K24" s="5"/>
      <c r="L24" s="5"/>
      <c r="M24" s="26" t="s">
        <v>82</v>
      </c>
      <c r="N24" s="13" t="s">
        <v>221</v>
      </c>
      <c r="O24" s="14" t="s">
        <v>48</v>
      </c>
    </row>
    <row r="25" spans="1:15" x14ac:dyDescent="0.25">
      <c r="A25" s="5"/>
      <c r="B25" s="6"/>
      <c r="C25" s="6"/>
      <c r="D25" s="6"/>
      <c r="E25" s="72"/>
      <c r="F25" s="72"/>
      <c r="G25" s="72"/>
      <c r="H25" s="72"/>
      <c r="I25" s="5"/>
      <c r="J25" s="5"/>
      <c r="K25" s="5"/>
      <c r="L25" s="5"/>
      <c r="M25" s="26" t="s">
        <v>10</v>
      </c>
      <c r="N25" s="13" t="s">
        <v>69</v>
      </c>
      <c r="O25" s="14" t="s">
        <v>49</v>
      </c>
    </row>
    <row r="26" spans="1:15" ht="15.75" thickBot="1" x14ac:dyDescent="0.3">
      <c r="A26" s="5"/>
      <c r="B26" s="36" t="str">
        <f>IF(T!$D$2=T!$M$2,M22,IF(T!$D$2=T!$N$2,N22,O22))</f>
        <v>Die von Prävalenz nicht abhängenden bedingten Wkeiten:</v>
      </c>
      <c r="C26" s="6"/>
      <c r="D26" s="6"/>
      <c r="E26" s="72"/>
      <c r="F26" s="72"/>
      <c r="G26" s="72"/>
      <c r="H26" s="72"/>
      <c r="I26" s="5"/>
      <c r="J26" s="5"/>
      <c r="K26" s="5"/>
      <c r="L26" s="5"/>
      <c r="M26" s="26" t="s">
        <v>83</v>
      </c>
      <c r="N26" s="13" t="s">
        <v>222</v>
      </c>
      <c r="O26" s="14" t="s">
        <v>50</v>
      </c>
    </row>
    <row r="27" spans="1:15" x14ac:dyDescent="0.25">
      <c r="A27" s="5"/>
      <c r="B27" s="17" t="str">
        <f>IF(T!$D$2=T!$M$2,M23,IF(T!$D$2=T!$N$2,N23,O23))</f>
        <v>Sensitivität:</v>
      </c>
      <c r="C27" s="20"/>
      <c r="D27" s="6"/>
      <c r="E27" s="72"/>
      <c r="F27" s="72"/>
      <c r="G27" s="72"/>
      <c r="H27" s="72"/>
      <c r="I27" s="5"/>
      <c r="J27" s="5"/>
      <c r="K27" s="5"/>
      <c r="L27" s="5"/>
      <c r="M27" s="26" t="s">
        <v>84</v>
      </c>
      <c r="N27" s="13" t="s">
        <v>74</v>
      </c>
      <c r="O27" s="14" t="s">
        <v>51</v>
      </c>
    </row>
    <row r="28" spans="1:15" ht="15.75" thickBot="1" x14ac:dyDescent="0.3">
      <c r="A28" s="5"/>
      <c r="B28" s="18" t="str">
        <f>IF(T!$D$2=T!$M$2,M24,IF(T!$D$2=T!$N$2,N24,O24))</f>
        <v>Falschnegativrate</v>
      </c>
      <c r="C28" s="23"/>
      <c r="D28" s="6"/>
      <c r="E28" s="72"/>
      <c r="F28" s="72"/>
      <c r="G28" s="72"/>
      <c r="H28" s="71"/>
      <c r="I28" s="5"/>
      <c r="J28" s="5"/>
      <c r="K28" s="5"/>
      <c r="L28" s="5"/>
      <c r="M28" s="26" t="s">
        <v>85</v>
      </c>
      <c r="N28" s="13" t="s">
        <v>70</v>
      </c>
      <c r="O28" s="14" t="s">
        <v>53</v>
      </c>
    </row>
    <row r="29" spans="1:15" x14ac:dyDescent="0.25">
      <c r="A29" s="5"/>
      <c r="B29" s="17" t="str">
        <f>IF(T!$D$2=T!$M$2,M25,IF(T!$D$2=T!$N$2,N25,O25))</f>
        <v>Spezifizität:</v>
      </c>
      <c r="C29" s="20"/>
      <c r="D29" s="6"/>
      <c r="E29" s="72"/>
      <c r="F29" s="72"/>
      <c r="G29" s="72"/>
      <c r="H29" s="72"/>
      <c r="I29" s="5"/>
      <c r="J29" s="5"/>
      <c r="K29" s="5"/>
      <c r="L29" s="5"/>
      <c r="M29" s="26" t="s">
        <v>86</v>
      </c>
      <c r="N29" s="13" t="s">
        <v>75</v>
      </c>
      <c r="O29" s="14" t="s">
        <v>54</v>
      </c>
    </row>
    <row r="30" spans="1:15" ht="15.75" thickBot="1" x14ac:dyDescent="0.3">
      <c r="A30" s="5"/>
      <c r="B30" s="18" t="str">
        <f>IF(T!$D$2=T!$M$2,M26,IF(T!$D$2=T!$N$2,N26,O26))</f>
        <v>Falschpositivrate:</v>
      </c>
      <c r="C30" s="23"/>
      <c r="D30" s="6"/>
      <c r="E30" s="72"/>
      <c r="F30" s="72"/>
      <c r="G30" s="72"/>
      <c r="H30" s="72"/>
      <c r="I30" s="5"/>
      <c r="J30" s="5"/>
      <c r="K30" s="5"/>
      <c r="L30" s="5"/>
      <c r="M30" s="26" t="s">
        <v>87</v>
      </c>
      <c r="N30" s="13" t="s">
        <v>71</v>
      </c>
      <c r="O30" s="14" t="s">
        <v>55</v>
      </c>
    </row>
    <row r="31" spans="1:15" x14ac:dyDescent="0.25">
      <c r="A31" s="5"/>
      <c r="B31" s="6"/>
      <c r="C31" s="6"/>
      <c r="D31" s="6"/>
      <c r="E31" s="72"/>
      <c r="F31" s="72"/>
      <c r="G31" s="72"/>
      <c r="H31" s="72"/>
      <c r="I31" s="5"/>
      <c r="J31" s="5"/>
      <c r="K31" s="5"/>
      <c r="L31" s="5"/>
      <c r="M31" s="26" t="s">
        <v>88</v>
      </c>
      <c r="N31" s="13" t="s">
        <v>76</v>
      </c>
      <c r="O31" s="14" t="s">
        <v>56</v>
      </c>
    </row>
    <row r="32" spans="1:15" ht="30.75" thickBot="1" x14ac:dyDescent="0.3">
      <c r="A32" s="5"/>
      <c r="B32" s="36" t="str">
        <f>IF(T!$D$2=T!$M$2,M27,IF(T!$D$2=T!$N$2,N27,O27))</f>
        <v>Die von Prävalenz stark abhängenden (d.h. a posteriori) bedingten Wkeiten:</v>
      </c>
      <c r="C32" s="6"/>
      <c r="D32" s="6"/>
      <c r="E32" s="72"/>
      <c r="F32" s="72"/>
      <c r="G32" s="72"/>
      <c r="H32" s="72"/>
      <c r="I32" s="5"/>
      <c r="J32" s="5"/>
      <c r="K32" s="5"/>
      <c r="L32" s="5"/>
      <c r="M32" s="26" t="s">
        <v>89</v>
      </c>
      <c r="N32" s="13" t="s">
        <v>97</v>
      </c>
      <c r="O32" s="14" t="s">
        <v>57</v>
      </c>
    </row>
    <row r="33" spans="1:15" x14ac:dyDescent="0.25">
      <c r="A33" s="5"/>
      <c r="B33" s="17" t="str">
        <f>IF(T!$D$2=T!$M$2,M28,IF(T!$D$2=T!$N$2,N28,O28))</f>
        <v>Relevanz:</v>
      </c>
      <c r="C33" s="20"/>
      <c r="D33" s="6"/>
      <c r="E33" s="72"/>
      <c r="F33" s="72"/>
      <c r="G33" s="72"/>
      <c r="H33" s="71"/>
      <c r="I33" s="5"/>
      <c r="J33" s="5"/>
      <c r="K33" s="5"/>
      <c r="L33" s="5"/>
      <c r="M33" s="26" t="s">
        <v>121</v>
      </c>
      <c r="N33" s="13" t="s">
        <v>133</v>
      </c>
      <c r="O33" s="14" t="s">
        <v>145</v>
      </c>
    </row>
    <row r="34" spans="1:15" ht="15.75" thickBot="1" x14ac:dyDescent="0.3">
      <c r="A34" s="5"/>
      <c r="B34" s="18" t="str">
        <f>IF(T!$D$2=T!$M$2,M29,IF(T!$D$2=T!$N$2,N29,O29))</f>
        <v>Falschalarmrate:</v>
      </c>
      <c r="C34" s="23"/>
      <c r="D34" s="6"/>
      <c r="E34" s="72"/>
      <c r="F34" s="72"/>
      <c r="G34" s="72"/>
      <c r="H34" s="72"/>
      <c r="I34" s="5"/>
      <c r="J34" s="5"/>
      <c r="K34" s="5"/>
      <c r="L34" s="5"/>
      <c r="M34" s="26" t="s">
        <v>122</v>
      </c>
      <c r="N34" s="13" t="s">
        <v>134</v>
      </c>
      <c r="O34" s="14" t="s">
        <v>146</v>
      </c>
    </row>
    <row r="35" spans="1:15" x14ac:dyDescent="0.25">
      <c r="A35" s="5"/>
      <c r="B35" s="17" t="str">
        <f>IF(T!$D$2=T!$M$2,M30,IF(T!$D$2=T!$N$2,N30,O30))</f>
        <v>Segreganz:</v>
      </c>
      <c r="C35" s="20"/>
      <c r="D35" s="6"/>
      <c r="E35" s="72"/>
      <c r="F35" s="72"/>
      <c r="G35" s="72"/>
      <c r="H35" s="72"/>
      <c r="I35" s="5"/>
      <c r="J35" s="5"/>
      <c r="K35" s="5"/>
      <c r="L35" s="5"/>
      <c r="M35" s="26" t="s">
        <v>123</v>
      </c>
      <c r="N35" s="13" t="s">
        <v>135</v>
      </c>
      <c r="O35" s="14" t="s">
        <v>148</v>
      </c>
    </row>
    <row r="36" spans="1:15" ht="15.75" thickBot="1" x14ac:dyDescent="0.3">
      <c r="A36" s="5"/>
      <c r="B36" s="18" t="str">
        <f>IF(T!$D$2=T!$M$2,M31,IF(T!$D$2=T!$N$2,N31,O31))</f>
        <v>falsche Beruhigungsrate</v>
      </c>
      <c r="C36" s="23"/>
      <c r="D36" s="6"/>
      <c r="E36" s="72"/>
      <c r="F36" s="72"/>
      <c r="G36" s="72"/>
      <c r="H36" s="72"/>
      <c r="I36" s="5"/>
      <c r="J36" s="5"/>
      <c r="K36" s="5"/>
      <c r="L36" s="5"/>
      <c r="M36" s="26" t="s">
        <v>124</v>
      </c>
      <c r="N36" s="13" t="s">
        <v>136</v>
      </c>
      <c r="O36" s="14" t="s">
        <v>147</v>
      </c>
    </row>
    <row r="37" spans="1:15" x14ac:dyDescent="0.25">
      <c r="A37" s="5"/>
      <c r="B37" s="6"/>
      <c r="C37" s="6"/>
      <c r="D37" s="6"/>
      <c r="E37" s="72"/>
      <c r="F37" s="72"/>
      <c r="G37" s="72"/>
      <c r="H37" s="72"/>
      <c r="I37" s="5"/>
      <c r="J37" s="5"/>
      <c r="K37" s="5"/>
      <c r="L37" s="5"/>
      <c r="M37" s="26" t="s">
        <v>125</v>
      </c>
      <c r="N37" s="13" t="s">
        <v>137</v>
      </c>
      <c r="O37" s="14" t="s">
        <v>149</v>
      </c>
    </row>
    <row r="38" spans="1:15" x14ac:dyDescent="0.25">
      <c r="A38" s="5"/>
      <c r="B38" s="3" t="str">
        <f>IF(T!$D$2=T!$M$2,M32,IF(T!$D$2=T!$N$2,N32,O32))</f>
        <v>diagnostische Effektivität</v>
      </c>
      <c r="C38" s="25"/>
      <c r="D38" s="6"/>
      <c r="E38" s="72"/>
      <c r="F38" s="72"/>
      <c r="G38" s="72"/>
      <c r="H38" s="71"/>
      <c r="I38" s="5"/>
      <c r="J38" s="5"/>
      <c r="K38" s="5"/>
      <c r="L38" s="5"/>
      <c r="M38" s="26" t="s">
        <v>126</v>
      </c>
      <c r="N38" s="13" t="s">
        <v>138</v>
      </c>
      <c r="O38" s="14" t="s">
        <v>150</v>
      </c>
    </row>
    <row r="39" spans="1:15" x14ac:dyDescent="0.25">
      <c r="A39" s="5"/>
      <c r="B39" s="6"/>
      <c r="C39" s="6"/>
      <c r="D39" s="6"/>
      <c r="E39" s="72"/>
      <c r="F39" s="72"/>
      <c r="G39" s="72"/>
      <c r="H39" s="72"/>
      <c r="I39" s="5"/>
      <c r="J39" s="5"/>
      <c r="K39" s="5"/>
      <c r="L39" s="5"/>
      <c r="M39" s="26" t="s">
        <v>127</v>
      </c>
      <c r="N39" s="13" t="s">
        <v>139</v>
      </c>
      <c r="O39" s="14" t="s">
        <v>151</v>
      </c>
    </row>
    <row r="40" spans="1:15" x14ac:dyDescent="0.25">
      <c r="A40" s="5"/>
      <c r="B40" s="35" t="str">
        <f>IF(T!$D$2=T!$M$2,M33,IF(T!$D$2=T!$N$2,N33,O33))</f>
        <v>Weitere Fragen:</v>
      </c>
      <c r="C40" s="6"/>
      <c r="D40" s="6"/>
      <c r="E40" s="72"/>
      <c r="F40" s="72"/>
      <c r="G40" s="72"/>
      <c r="H40" s="72"/>
      <c r="I40" s="5"/>
      <c r="J40" s="5"/>
      <c r="K40" s="5"/>
      <c r="L40" s="5"/>
      <c r="M40" s="26" t="s">
        <v>128</v>
      </c>
      <c r="N40" s="13" t="s">
        <v>140</v>
      </c>
      <c r="O40" s="14" t="s">
        <v>152</v>
      </c>
    </row>
    <row r="41" spans="1:15" x14ac:dyDescent="0.25">
      <c r="A41" s="5"/>
      <c r="B41" s="5"/>
      <c r="C41" s="5"/>
      <c r="D41" s="5"/>
      <c r="E41" s="72"/>
      <c r="F41" s="72"/>
      <c r="G41" s="72"/>
      <c r="H41" s="72"/>
      <c r="I41" s="5"/>
      <c r="J41" s="5"/>
      <c r="K41" s="5"/>
      <c r="L41" s="5"/>
      <c r="M41" s="26" t="s">
        <v>129</v>
      </c>
      <c r="N41" s="13" t="s">
        <v>141</v>
      </c>
      <c r="O41" s="14" t="s">
        <v>153</v>
      </c>
    </row>
    <row r="42" spans="1:15" x14ac:dyDescent="0.25">
      <c r="A42" s="5"/>
      <c r="B42" s="67" t="str">
        <f>IF(T!$D$2=T!$M$2,M34,IF(T!$D$2=T!$N$2,N34,O34))</f>
        <v>Was ist die Wkeit, …</v>
      </c>
      <c r="C42" s="5"/>
      <c r="D42" s="44"/>
      <c r="E42" s="72"/>
      <c r="F42" s="72"/>
      <c r="G42" s="72"/>
      <c r="H42" s="72"/>
      <c r="I42" s="5"/>
      <c r="J42" s="5"/>
      <c r="K42" s="5"/>
      <c r="L42" s="5"/>
      <c r="M42" s="26" t="s">
        <v>130</v>
      </c>
      <c r="N42" s="13" t="s">
        <v>142</v>
      </c>
      <c r="O42" s="14" t="s">
        <v>154</v>
      </c>
    </row>
    <row r="43" spans="1:15" x14ac:dyDescent="0.25">
      <c r="A43" s="5"/>
      <c r="B43" s="67" t="str">
        <f>IF(T!$D$2=T!$M$2,M35,IF(T!$D$2=T!$N$2,N35,O35))</f>
        <v>… dass ein positives Ergebnis anzeigender Patient wirklich krank ist?</v>
      </c>
      <c r="C43" s="68"/>
      <c r="D43" s="44"/>
      <c r="E43" s="71"/>
      <c r="F43" s="71"/>
      <c r="G43" s="71"/>
      <c r="H43" s="71"/>
      <c r="I43" s="5"/>
      <c r="J43" s="5"/>
      <c r="K43" s="5"/>
      <c r="L43" s="5"/>
      <c r="M43" s="26" t="s">
        <v>131</v>
      </c>
      <c r="N43" s="13" t="s">
        <v>143</v>
      </c>
      <c r="O43" s="14" t="s">
        <v>155</v>
      </c>
    </row>
    <row r="44" spans="1:15" x14ac:dyDescent="0.25">
      <c r="A44" s="5"/>
      <c r="B44" s="67" t="str">
        <f>IF(T!$D$2=T!$M$2,M36,IF(T!$D$2=T!$N$2,N36,O36))</f>
        <v>… dass ein Kranker positives Testergebnis anzeigt?</v>
      </c>
      <c r="C44" s="68"/>
      <c r="D44" s="44"/>
      <c r="E44" s="72"/>
      <c r="F44" s="72"/>
      <c r="G44" s="72"/>
      <c r="H44" s="72"/>
      <c r="I44" s="5"/>
      <c r="J44" s="5"/>
      <c r="K44" s="5"/>
      <c r="L44" s="5"/>
      <c r="M44" s="26" t="s">
        <v>132</v>
      </c>
      <c r="N44" s="13" t="s">
        <v>144</v>
      </c>
      <c r="O44" s="14" t="s">
        <v>156</v>
      </c>
    </row>
    <row r="45" spans="1:15" x14ac:dyDescent="0.25">
      <c r="A45" s="5"/>
      <c r="B45" s="67" t="str">
        <f>IF(T!$D$2=T!$M$2,M37,IF(T!$D$2=T!$N$2,N37,O37))</f>
        <v>… dass ein Gesunder falsch diagnostisiert wird?</v>
      </c>
      <c r="C45" s="68"/>
      <c r="D45" s="44"/>
      <c r="E45" s="72"/>
      <c r="F45" s="72"/>
      <c r="G45" s="72"/>
      <c r="H45" s="72"/>
      <c r="I45" s="5"/>
      <c r="J45" s="5"/>
      <c r="K45" s="5"/>
      <c r="L45" s="5"/>
    </row>
    <row r="46" spans="1:15" x14ac:dyDescent="0.25">
      <c r="A46" s="5"/>
      <c r="B46" s="67" t="str">
        <f>IF(T!$D$2=T!$M$2,M38,IF(T!$D$2=T!$N$2,N38,O38))</f>
        <v>… dass ein Kranker richtig diagnostisiert wird?</v>
      </c>
      <c r="C46" s="68"/>
      <c r="D46" s="44"/>
      <c r="E46" s="72"/>
      <c r="F46" s="72"/>
      <c r="G46" s="72"/>
      <c r="H46" s="72"/>
      <c r="I46" s="5"/>
      <c r="J46" s="5"/>
      <c r="K46" s="5"/>
      <c r="L46" s="5"/>
    </row>
    <row r="47" spans="1:15" x14ac:dyDescent="0.25">
      <c r="A47" s="5"/>
      <c r="B47" s="67" t="str">
        <f>IF(T!$D$2=T!$M$2,M39,IF(T!$D$2=T!$N$2,N39,O39))</f>
        <v>… dass ein negatives Ergebnis falsch ist?</v>
      </c>
      <c r="C47" s="68"/>
      <c r="D47" s="44"/>
      <c r="E47" s="72"/>
      <c r="F47" s="72"/>
      <c r="G47" s="72"/>
      <c r="H47" s="72"/>
      <c r="I47" s="5"/>
      <c r="J47" s="5"/>
      <c r="K47" s="5"/>
      <c r="L47" s="5"/>
    </row>
    <row r="48" spans="1:15" x14ac:dyDescent="0.25">
      <c r="A48" s="5"/>
      <c r="B48" s="67" t="str">
        <f>IF(T!$D$2=T!$M$2,M40,IF(T!$D$2=T!$N$2,N40,O40))</f>
        <v>… dass ein positives Testergebnis richtig ist?</v>
      </c>
      <c r="C48" s="68"/>
      <c r="D48" s="44"/>
      <c r="E48" s="71"/>
      <c r="F48" s="71"/>
      <c r="G48" s="71"/>
      <c r="H48" s="71"/>
      <c r="I48" s="5"/>
      <c r="J48" s="5"/>
      <c r="K48" s="5"/>
      <c r="L48" s="5"/>
    </row>
    <row r="49" spans="1:12" x14ac:dyDescent="0.25">
      <c r="A49" s="5"/>
      <c r="B49" s="67" t="str">
        <f>IF(T!$D$2=T!$M$2,M41,IF(T!$D$2=T!$N$2,N41,O41))</f>
        <v>… dass das Testergebnis eines Kranken falsch ist?</v>
      </c>
      <c r="C49" s="68"/>
      <c r="D49" s="44"/>
      <c r="E49" s="72"/>
      <c r="F49" s="72"/>
      <c r="G49" s="72"/>
      <c r="H49" s="72"/>
      <c r="I49" s="5"/>
      <c r="J49" s="5"/>
      <c r="K49" s="5"/>
      <c r="L49" s="5"/>
    </row>
    <row r="50" spans="1:12" x14ac:dyDescent="0.25">
      <c r="A50" s="5"/>
      <c r="B50" s="67" t="str">
        <f>IF(T!$D$2=T!$M$2,M42,IF(T!$D$2=T!$N$2,N42,O42))</f>
        <v>… dass das Ergebnis eines Gesunden seinen wirklichen Zustand reflektiert?</v>
      </c>
      <c r="C50" s="68"/>
      <c r="D50" s="44"/>
      <c r="E50" s="72"/>
      <c r="F50" s="72"/>
      <c r="G50" s="72"/>
      <c r="H50" s="72"/>
      <c r="I50" s="5"/>
      <c r="J50" s="5"/>
      <c r="K50" s="5"/>
      <c r="L50" s="5"/>
    </row>
    <row r="51" spans="1:12" x14ac:dyDescent="0.25">
      <c r="A51" s="5"/>
      <c r="B51" s="67" t="str">
        <f>IF(T!$D$2=T!$M$2,M43,IF(T!$D$2=T!$N$2,N43,O43))</f>
        <v>… dass ein positives Ergebnis einem Gesunden gehört?</v>
      </c>
      <c r="C51" s="68"/>
      <c r="D51" s="44"/>
      <c r="E51" s="72"/>
      <c r="F51" s="72"/>
      <c r="G51" s="72"/>
      <c r="H51" s="72"/>
      <c r="I51" s="5"/>
      <c r="J51" s="5"/>
      <c r="K51" s="5"/>
      <c r="L51" s="5"/>
    </row>
    <row r="52" spans="1:12" x14ac:dyDescent="0.25">
      <c r="A52" s="5"/>
      <c r="B52" s="4" t="str">
        <f>IF(T!$D$2=T!$M$2,M44,IF(T!$D$2=T!$N$2,N44,O44))</f>
        <v>… dass ein negatives Ergebnis den wirklichen Zustand reflektiert?</v>
      </c>
      <c r="C52" s="68"/>
      <c r="D52" s="44"/>
      <c r="E52" s="72"/>
      <c r="F52" s="72"/>
      <c r="G52" s="72"/>
      <c r="H52" s="72"/>
      <c r="I52" s="5"/>
      <c r="J52" s="5"/>
      <c r="K52" s="5"/>
      <c r="L52" s="5"/>
    </row>
    <row r="53" spans="1:12" x14ac:dyDescent="0.25">
      <c r="A53" s="5"/>
      <c r="B53" s="5"/>
      <c r="C53" s="5"/>
      <c r="D53" s="44"/>
      <c r="E53" s="71"/>
      <c r="F53" s="71"/>
      <c r="G53" s="71"/>
      <c r="H53" s="71"/>
      <c r="I53" s="5"/>
      <c r="J53" s="5"/>
      <c r="K53" s="5"/>
      <c r="L53" s="5"/>
    </row>
    <row r="54" spans="1:12" x14ac:dyDescent="0.25">
      <c r="A54" s="5"/>
      <c r="B54" s="5"/>
      <c r="C54" s="5"/>
      <c r="D54" s="44"/>
      <c r="E54" s="72"/>
      <c r="F54" s="72"/>
      <c r="G54" s="72"/>
      <c r="H54" s="72"/>
      <c r="I54" s="5"/>
      <c r="J54" s="5"/>
      <c r="K54" s="5"/>
      <c r="L54" s="5"/>
    </row>
    <row r="55" spans="1:12" x14ac:dyDescent="0.25">
      <c r="A55" s="5"/>
      <c r="B55" s="5"/>
      <c r="C55" s="5"/>
      <c r="D55" s="44"/>
      <c r="E55" s="72"/>
      <c r="F55" s="72"/>
      <c r="G55" s="72"/>
      <c r="H55" s="72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72"/>
      <c r="F56" s="72"/>
      <c r="G56" s="72"/>
      <c r="H56" s="72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72"/>
      <c r="F57" s="72"/>
      <c r="G57" s="72"/>
      <c r="H57" s="72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71"/>
      <c r="F58" s="71"/>
      <c r="G58" s="71"/>
      <c r="H58" s="71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72"/>
      <c r="F59" s="72"/>
      <c r="G59" s="72"/>
      <c r="H59" s="72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72"/>
      <c r="F60" s="72"/>
      <c r="G60" s="72"/>
      <c r="H60" s="72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72"/>
      <c r="F61" s="72"/>
      <c r="G61" s="72"/>
      <c r="H61" s="72"/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72"/>
      <c r="F62" s="72"/>
      <c r="G62" s="72"/>
      <c r="H62" s="72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71"/>
      <c r="F63" s="71"/>
      <c r="G63" s="71"/>
      <c r="H63" s="71"/>
      <c r="I63" s="5"/>
      <c r="J63" s="5"/>
      <c r="K63" s="5"/>
      <c r="L63" s="5"/>
    </row>
    <row r="64" spans="1:12" x14ac:dyDescent="0.25">
      <c r="A64" s="5"/>
      <c r="B64" s="5"/>
      <c r="C64" s="5"/>
      <c r="D64" s="5"/>
      <c r="E64" s="71"/>
      <c r="F64" s="71"/>
      <c r="G64" s="71"/>
      <c r="H64" s="71"/>
      <c r="I64" s="5"/>
      <c r="J64" s="5"/>
      <c r="K64" s="5"/>
      <c r="L64" s="5"/>
    </row>
    <row r="65" spans="1:1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</sheetData>
  <mergeCells count="4">
    <mergeCell ref="F11:G11"/>
    <mergeCell ref="H11:H12"/>
    <mergeCell ref="D13:D14"/>
    <mergeCell ref="D15:E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/>
  </sheetViews>
  <sheetFormatPr defaultColWidth="0" defaultRowHeight="15" zeroHeight="1" x14ac:dyDescent="0.25"/>
  <cols>
    <col min="1" max="1" width="9.140625" customWidth="1"/>
    <col min="2" max="2" width="60.7109375" customWidth="1"/>
    <col min="3" max="3" width="15.7109375" customWidth="1"/>
    <col min="4" max="4" width="30.7109375" customWidth="1"/>
    <col min="5" max="8" width="15.7109375" customWidth="1"/>
    <col min="9" max="12" width="9.140625" customWidth="1"/>
    <col min="13" max="15" width="60.7109375" style="26" hidden="1" customWidth="1"/>
    <col min="16" max="16384" width="9.140625" hidden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21" x14ac:dyDescent="0.35">
      <c r="A2" s="5"/>
      <c r="B2" s="15" t="str">
        <f>IF(T!$D$2=T!$M$2,M2,IF(T!$D$2=T!$N$2,N2,O2))</f>
        <v>Gib die gefragten Werte in den grünen Zellen!</v>
      </c>
      <c r="C2" s="6"/>
      <c r="D2" s="6"/>
      <c r="E2" s="6"/>
      <c r="F2" s="6"/>
      <c r="G2" s="6"/>
      <c r="H2" s="5"/>
      <c r="I2" s="5"/>
      <c r="J2" s="5"/>
      <c r="K2" s="5"/>
      <c r="L2" s="5"/>
      <c r="M2" s="12" t="s">
        <v>30</v>
      </c>
      <c r="N2" s="13" t="s">
        <v>72</v>
      </c>
      <c r="O2" s="14" t="s">
        <v>31</v>
      </c>
    </row>
    <row r="3" spans="1:15" x14ac:dyDescent="0.25">
      <c r="A3" s="5"/>
      <c r="B3" s="6"/>
      <c r="C3" s="6"/>
      <c r="D3" s="6"/>
      <c r="E3" s="6"/>
      <c r="F3" s="6"/>
      <c r="G3" s="6"/>
      <c r="H3" s="5"/>
      <c r="I3" s="5"/>
      <c r="J3" s="5"/>
      <c r="K3" s="5"/>
      <c r="L3" s="5"/>
      <c r="M3" s="26" t="s">
        <v>109</v>
      </c>
      <c r="N3" s="13" t="s">
        <v>110</v>
      </c>
      <c r="O3" s="14" t="s">
        <v>111</v>
      </c>
    </row>
    <row r="4" spans="1:15" ht="30" customHeight="1" x14ac:dyDescent="0.25">
      <c r="A4" s="5"/>
      <c r="B4" s="76" t="str">
        <f>IF(T!$D$2=T!$M$2,M3,IF(T!$D$2=T!$N$2,N3,O3))</f>
        <v>5700 mutmaßliche nicht-kleinzelliges Lungenkarzinom-Patienten wurden  mit einer neuer Früherkennungsmethode getestet.</v>
      </c>
      <c r="C4" s="6"/>
      <c r="D4" s="6"/>
      <c r="E4" s="6"/>
      <c r="F4" s="6"/>
      <c r="G4" s="6"/>
      <c r="H4" s="5"/>
      <c r="I4" s="5"/>
      <c r="J4" s="5"/>
      <c r="K4" s="5"/>
      <c r="L4" s="5"/>
      <c r="M4" s="26" t="s">
        <v>112</v>
      </c>
      <c r="N4" s="13" t="s">
        <v>113</v>
      </c>
      <c r="O4" s="14" t="s">
        <v>114</v>
      </c>
    </row>
    <row r="5" spans="1:15" ht="30" customHeight="1" x14ac:dyDescent="0.25">
      <c r="A5" s="5"/>
      <c r="B5" s="77" t="str">
        <f>IF(T!$D$2=T!$M$2,M4,IF(T!$D$2=T!$N$2,N4,O4))</f>
        <v>Die Methode ergibt positive Ergebnisse für 985 Probanden.</v>
      </c>
      <c r="C5" s="6"/>
      <c r="D5" s="6"/>
      <c r="E5" s="6"/>
      <c r="F5" s="6"/>
      <c r="G5" s="6"/>
      <c r="H5" s="5"/>
      <c r="I5" s="5"/>
      <c r="J5" s="5"/>
      <c r="K5" s="5"/>
      <c r="L5" s="5"/>
      <c r="M5" s="26" t="s">
        <v>1</v>
      </c>
      <c r="N5" s="13" t="s">
        <v>100</v>
      </c>
      <c r="O5" s="14" t="s">
        <v>33</v>
      </c>
    </row>
    <row r="6" spans="1:15" ht="30" customHeight="1" x14ac:dyDescent="0.25">
      <c r="A6" s="5"/>
      <c r="B6" s="77" t="str">
        <f>IF(T!$D$2=T!$M$2,M5,IF(T!$D$2=T!$N$2,N5,O5))</f>
        <v>In der Nachfolgestudie wurden die Probanden mit herkömmlichen Methoden untersucht:</v>
      </c>
      <c r="C6" s="6"/>
      <c r="D6" s="6"/>
      <c r="E6" s="6"/>
      <c r="F6" s="6"/>
      <c r="G6" s="6"/>
      <c r="H6" s="5"/>
      <c r="I6" s="5"/>
      <c r="J6" s="5"/>
      <c r="K6" s="5"/>
      <c r="L6" s="5"/>
      <c r="M6" s="26" t="s">
        <v>118</v>
      </c>
      <c r="N6" s="13" t="s">
        <v>119</v>
      </c>
      <c r="O6" s="14" t="s">
        <v>120</v>
      </c>
    </row>
    <row r="7" spans="1:15" ht="30" customHeight="1" x14ac:dyDescent="0.25">
      <c r="A7" s="5"/>
      <c r="B7" s="78" t="str">
        <f>IF(T!$D$2=T!$M$2,M6,IF(T!$D$2=T!$N$2,N6,O6))</f>
        <v>Die tatsächliche Anwesenhait der Krankheit wurde in 825 Fälle unter der Testpositiven und in 103 Fälle unter der Testnegativen bewiesen.</v>
      </c>
      <c r="C7" s="6"/>
      <c r="D7" s="6"/>
      <c r="E7" s="6"/>
      <c r="F7" s="6"/>
      <c r="G7" s="6"/>
      <c r="H7" s="5"/>
      <c r="I7" s="5"/>
      <c r="J7" s="5"/>
      <c r="K7" s="5"/>
      <c r="L7" s="5"/>
      <c r="M7" s="26" t="s">
        <v>2</v>
      </c>
      <c r="N7" s="13" t="s">
        <v>93</v>
      </c>
      <c r="O7" s="14" t="s">
        <v>35</v>
      </c>
    </row>
    <row r="8" spans="1:15" x14ac:dyDescent="0.25">
      <c r="A8" s="5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26" t="s">
        <v>104</v>
      </c>
      <c r="N8" s="13" t="s">
        <v>103</v>
      </c>
      <c r="O8" s="14" t="s">
        <v>105</v>
      </c>
    </row>
    <row r="9" spans="1:15" x14ac:dyDescent="0.25">
      <c r="A9" s="5"/>
      <c r="B9" s="35" t="str">
        <f>IF(T!$D$2=T!$M$2,M7,IF(T!$D$2=T!$N$2,N7,O7))</f>
        <v>Stelle die Wahrheitsmatrix zusammen.</v>
      </c>
      <c r="C9" s="6"/>
      <c r="D9" s="6"/>
      <c r="E9" s="6"/>
      <c r="F9" s="6"/>
      <c r="G9" s="6"/>
      <c r="H9" s="5"/>
      <c r="I9" s="5"/>
      <c r="J9" s="5"/>
      <c r="K9" s="5"/>
      <c r="L9" s="5"/>
      <c r="M9" s="26" t="s">
        <v>8</v>
      </c>
      <c r="N9" s="13" t="s">
        <v>96</v>
      </c>
      <c r="O9" s="14" t="s">
        <v>43</v>
      </c>
    </row>
    <row r="10" spans="1:15" x14ac:dyDescent="0.25">
      <c r="A10" s="5"/>
      <c r="B10" s="6"/>
      <c r="C10" s="6"/>
      <c r="D10" s="6"/>
      <c r="E10" s="6"/>
      <c r="F10" s="6"/>
      <c r="G10" s="6"/>
      <c r="H10" s="5"/>
      <c r="I10" s="5"/>
      <c r="J10" s="5"/>
      <c r="K10" s="5"/>
      <c r="L10" s="5"/>
      <c r="M10" s="26" t="s">
        <v>6</v>
      </c>
      <c r="N10" s="13" t="s">
        <v>94</v>
      </c>
      <c r="O10" s="14" t="s">
        <v>36</v>
      </c>
    </row>
    <row r="11" spans="1:15" ht="30" customHeight="1" x14ac:dyDescent="0.25">
      <c r="A11" s="5"/>
      <c r="B11" s="6"/>
      <c r="C11" s="5"/>
      <c r="D11" s="6"/>
      <c r="E11" s="6"/>
      <c r="F11" s="85" t="str">
        <f>IF(T!$D$2=T!$M$2,M12,IF(T!$D$2=T!$N$2,N12,O12))</f>
        <v>Ergebins des diagnostischen Tests</v>
      </c>
      <c r="G11" s="88"/>
      <c r="H11" s="89" t="str">
        <f>IF(T!$D$2=T!$M$2,M15,IF(T!$D$2=T!$N$2,N15,O15))</f>
        <v>Randhäufigkeit</v>
      </c>
      <c r="I11" s="5"/>
      <c r="J11" s="5"/>
      <c r="K11" s="5"/>
      <c r="L11" s="5"/>
      <c r="M11" s="26" t="s">
        <v>7</v>
      </c>
      <c r="N11" s="13" t="s">
        <v>95</v>
      </c>
      <c r="O11" s="14" t="s">
        <v>37</v>
      </c>
    </row>
    <row r="12" spans="1:15" ht="15.75" thickBot="1" x14ac:dyDescent="0.3">
      <c r="A12" s="5"/>
      <c r="B12" s="6"/>
      <c r="C12" s="5"/>
      <c r="D12" s="6"/>
      <c r="E12" s="6"/>
      <c r="F12" s="2" t="str">
        <f>IF(T!$D$2=T!$M$2,M13,IF(T!$D$2=T!$N$2,N13,O13))</f>
        <v>negativ</v>
      </c>
      <c r="G12" s="2" t="str">
        <f>IF(T!$D$2=T!$M$2,M14,IF(T!$D$2=T!$N$2,N14,O14))</f>
        <v>positiv</v>
      </c>
      <c r="H12" s="90"/>
      <c r="I12" s="5"/>
      <c r="J12" s="5"/>
      <c r="K12" s="5"/>
      <c r="L12" s="5"/>
      <c r="M12" s="26" t="s">
        <v>5</v>
      </c>
      <c r="N12" s="13" t="s">
        <v>62</v>
      </c>
      <c r="O12" s="14" t="s">
        <v>38</v>
      </c>
    </row>
    <row r="13" spans="1:15" x14ac:dyDescent="0.25">
      <c r="A13" s="5"/>
      <c r="B13" s="6"/>
      <c r="C13" s="5"/>
      <c r="D13" s="89" t="str">
        <f>IF(T!$D$2=T!$M$2,M9,IF(T!$D$2=T!$N$2,N9,O9))</f>
        <v>tatsächliche Zustand (Ergebnis der "Goldstandard"-Methode)</v>
      </c>
      <c r="E13" s="16" t="str">
        <f>IF(T!$D$2=T!$M$2,M10,IF(T!$D$2=T!$N$2,N10,O10))</f>
        <v>gesund</v>
      </c>
      <c r="F13" s="19">
        <f>F15-F14</f>
        <v>4612</v>
      </c>
      <c r="G13" s="20">
        <f>G15-G14</f>
        <v>160</v>
      </c>
      <c r="H13" s="21">
        <f>SUM(F13:G13)</f>
        <v>4772</v>
      </c>
      <c r="I13" s="5"/>
      <c r="J13" s="5"/>
      <c r="K13" s="5"/>
      <c r="L13" s="5"/>
      <c r="M13" s="26" t="s">
        <v>3</v>
      </c>
      <c r="N13" s="13" t="s">
        <v>61</v>
      </c>
      <c r="O13" s="14" t="s">
        <v>39</v>
      </c>
    </row>
    <row r="14" spans="1:15" ht="15.75" thickBot="1" x14ac:dyDescent="0.3">
      <c r="A14" s="5"/>
      <c r="B14" s="6"/>
      <c r="C14" s="5"/>
      <c r="D14" s="90"/>
      <c r="E14" s="16" t="str">
        <f>IF(T!$D$2=T!$M$2,M11,IF(T!$D$2=T!$N$2,N11,O11))</f>
        <v>krank</v>
      </c>
      <c r="F14" s="22">
        <v>103</v>
      </c>
      <c r="G14" s="23">
        <v>825</v>
      </c>
      <c r="H14" s="21">
        <f>SUM(F14:G14)</f>
        <v>928</v>
      </c>
      <c r="I14" s="5"/>
      <c r="J14" s="5"/>
      <c r="K14" s="5"/>
      <c r="L14" s="5"/>
      <c r="M14" s="26" t="s">
        <v>4</v>
      </c>
      <c r="N14" s="13" t="s">
        <v>60</v>
      </c>
      <c r="O14" s="14" t="s">
        <v>40</v>
      </c>
    </row>
    <row r="15" spans="1:15" x14ac:dyDescent="0.25">
      <c r="A15" s="5"/>
      <c r="B15" s="6"/>
      <c r="C15" s="5"/>
      <c r="D15" s="85" t="str">
        <f>IF(T!$D$2=T!$M$2,M15,IF(T!$D$2=T!$N$2,N15,O15))</f>
        <v>Randhäufigkeit</v>
      </c>
      <c r="E15" s="88"/>
      <c r="F15" s="24">
        <f>H15-G15</f>
        <v>4715</v>
      </c>
      <c r="G15" s="24">
        <v>985</v>
      </c>
      <c r="H15" s="25">
        <v>5700</v>
      </c>
      <c r="I15" s="5"/>
      <c r="J15" s="5"/>
      <c r="K15" s="5"/>
      <c r="L15" s="5"/>
      <c r="M15" s="26" t="s">
        <v>9</v>
      </c>
      <c r="N15" s="13" t="s">
        <v>63</v>
      </c>
      <c r="O15" s="14" t="s">
        <v>41</v>
      </c>
    </row>
    <row r="16" spans="1:15" x14ac:dyDescent="0.25">
      <c r="A16" s="5"/>
      <c r="B16" s="6"/>
      <c r="C16" s="6"/>
      <c r="D16" s="6"/>
      <c r="E16" s="6"/>
      <c r="F16" s="6"/>
      <c r="G16" s="6"/>
      <c r="H16" s="5"/>
      <c r="I16" s="5"/>
      <c r="J16" s="5"/>
      <c r="K16" s="5"/>
      <c r="L16" s="5"/>
      <c r="M16" s="26" t="s">
        <v>90</v>
      </c>
      <c r="N16" s="13" t="s">
        <v>91</v>
      </c>
      <c r="O16" s="14" t="s">
        <v>92</v>
      </c>
    </row>
    <row r="17" spans="1:15" ht="15.75" customHeight="1" x14ac:dyDescent="0.25">
      <c r="A17" s="5"/>
      <c r="B17" s="3" t="str">
        <f>IF(T!$D$2=T!$M$2,M16,IF(T!$D$2=T!$N$2,N16,O16))</f>
        <v>Berechne die folgenden Parameter.</v>
      </c>
      <c r="C17" s="6"/>
      <c r="D17" s="5"/>
      <c r="E17" s="34" t="str">
        <f>IF(T!$D$2=T!$M$2,M8,IF(T!$D$2=T!$N$2,N8,O8))</f>
        <v>Schritt-für-Schritt Zusammenstellung der Wahrheitsmatrix:</v>
      </c>
      <c r="F17" s="5"/>
      <c r="G17" s="5"/>
      <c r="H17" s="5"/>
      <c r="I17" s="5"/>
      <c r="J17" s="5"/>
      <c r="K17" s="5"/>
      <c r="L17" s="5"/>
      <c r="M17" s="26" t="s">
        <v>77</v>
      </c>
      <c r="N17" s="13" t="s">
        <v>64</v>
      </c>
      <c r="O17" s="14" t="s">
        <v>42</v>
      </c>
    </row>
    <row r="18" spans="1:15" x14ac:dyDescent="0.25">
      <c r="A18" s="5"/>
      <c r="B18" s="6"/>
      <c r="C18" s="6"/>
      <c r="D18" s="5"/>
      <c r="E18" s="5"/>
      <c r="F18" s="5"/>
      <c r="G18" s="5"/>
      <c r="H18" s="5"/>
      <c r="I18" s="5"/>
      <c r="J18" s="5"/>
      <c r="K18" s="5"/>
      <c r="L18" s="5"/>
      <c r="M18" s="26" t="s">
        <v>102</v>
      </c>
      <c r="N18" s="13" t="s">
        <v>65</v>
      </c>
      <c r="O18" s="14" t="s">
        <v>44</v>
      </c>
    </row>
    <row r="19" spans="1:15" ht="30.75" thickBot="1" x14ac:dyDescent="0.3">
      <c r="A19" s="5"/>
      <c r="B19" s="3" t="str">
        <f>IF(T!$D$2=T!$M$2,M17,IF(T!$D$2=T!$N$2,N17,O17))</f>
        <v>Anteil der richtig negativen Ergebinisse in der gesamten Stichprobe:</v>
      </c>
      <c r="C19" s="25">
        <f>F13/H15</f>
        <v>0.80912280701754391</v>
      </c>
      <c r="D19" s="5"/>
      <c r="E19" s="6"/>
      <c r="F19" s="2" t="str">
        <f>IF(T!$D$2=T!$M$2,M13,IF(T!$D$2=T!$N$2,N13,O13))</f>
        <v>negativ</v>
      </c>
      <c r="G19" s="2" t="str">
        <f>IF(T!$D$2=T!$M$2,M14,IF(T!$D$2=T!$N$2,N14,O14))</f>
        <v>positiv</v>
      </c>
      <c r="H19" s="35" t="str">
        <f>IF(T!$D$2=T!$M$2,M15,IF(T!$D$2=T!$N$2,N15,O15))</f>
        <v>Randhäufigkeit</v>
      </c>
      <c r="I19" s="5"/>
      <c r="J19" s="5"/>
      <c r="K19" s="5"/>
      <c r="L19" s="5"/>
      <c r="M19" s="26" t="s">
        <v>78</v>
      </c>
      <c r="N19" s="13" t="s">
        <v>66</v>
      </c>
      <c r="O19" s="14" t="s">
        <v>45</v>
      </c>
    </row>
    <row r="20" spans="1:15" ht="30" x14ac:dyDescent="0.25">
      <c r="A20" s="5"/>
      <c r="B20" s="3" t="str">
        <f>IF(T!$D$2=T!$M$2,M18,IF(T!$D$2=T!$N$2,N18,O18))</f>
        <v>Anteil der falsch negativen Ergebinisse in der gesamten Stichprobe:</v>
      </c>
      <c r="C20" s="25">
        <f>F14/H15</f>
        <v>1.807017543859649E-2</v>
      </c>
      <c r="D20" s="5"/>
      <c r="E20" s="16" t="str">
        <f>IF(T!$D$2=T!$M$2,M10,IF(T!$D$2=T!$N$2,N10,O10))</f>
        <v>gesund</v>
      </c>
      <c r="F20" s="19"/>
      <c r="G20" s="20"/>
      <c r="H20" s="21"/>
      <c r="I20" s="5"/>
      <c r="J20" s="5"/>
      <c r="K20" s="5"/>
      <c r="L20" s="5"/>
      <c r="M20" s="26" t="s">
        <v>79</v>
      </c>
      <c r="N20" s="13" t="s">
        <v>67</v>
      </c>
      <c r="O20" s="14" t="s">
        <v>46</v>
      </c>
    </row>
    <row r="21" spans="1:15" ht="30.75" thickBot="1" x14ac:dyDescent="0.3">
      <c r="A21" s="5"/>
      <c r="B21" s="3" t="str">
        <f>IF(T!$D$2=T!$M$2,M19,IF(T!$D$2=T!$N$2,N19,O19))</f>
        <v>Anteil der richtig positiven Ergebinisse in der gesamten Stichprobe:</v>
      </c>
      <c r="C21" s="25">
        <f>G14/H15</f>
        <v>0.14473684210526316</v>
      </c>
      <c r="D21" s="6"/>
      <c r="E21" s="16" t="str">
        <f>IF(T!$D$2=T!$M$2,M11,IF(T!$D$2=T!$N$2,N11,O11))</f>
        <v>krank</v>
      </c>
      <c r="F21" s="22"/>
      <c r="G21" s="23"/>
      <c r="H21" s="21"/>
      <c r="I21" s="5"/>
      <c r="J21" s="5"/>
      <c r="K21" s="5"/>
      <c r="L21" s="5"/>
      <c r="M21" s="26" t="s">
        <v>115</v>
      </c>
      <c r="N21" s="13" t="s">
        <v>116</v>
      </c>
      <c r="O21" s="14" t="s">
        <v>117</v>
      </c>
    </row>
    <row r="22" spans="1:15" ht="30" x14ac:dyDescent="0.25">
      <c r="A22" s="5"/>
      <c r="B22" s="3" t="str">
        <f>IF(T!$D$2=T!$M$2,M20,IF(T!$D$2=T!$N$2,N20,O20))</f>
        <v>Anteil der falsch positiven Ergebinisse in der gesamten Stichprobe:</v>
      </c>
      <c r="C22" s="25">
        <f>G13/H15</f>
        <v>2.8070175438596492E-2</v>
      </c>
      <c r="D22" s="6"/>
      <c r="E22" s="35" t="str">
        <f>IF(T!$D$2=T!$M$2,M15,IF(T!$D$2=T!$N$2,N15,O15))</f>
        <v>Randhäufigkeit</v>
      </c>
      <c r="F22" s="24"/>
      <c r="G22" s="24"/>
      <c r="H22" s="27">
        <v>5700</v>
      </c>
      <c r="I22" s="5"/>
      <c r="J22" s="5"/>
      <c r="K22" s="5"/>
      <c r="L22" s="5"/>
      <c r="M22" s="26" t="s">
        <v>80</v>
      </c>
      <c r="N22" s="13" t="s">
        <v>73</v>
      </c>
      <c r="O22" s="14" t="s">
        <v>52</v>
      </c>
    </row>
    <row r="23" spans="1:15" x14ac:dyDescent="0.25">
      <c r="A23" s="5"/>
      <c r="B23" s="6"/>
      <c r="C23" s="6"/>
      <c r="D23" s="6"/>
      <c r="E23" s="6"/>
      <c r="F23" s="6"/>
      <c r="G23" s="6"/>
      <c r="H23" s="5"/>
      <c r="I23" s="5"/>
      <c r="J23" s="5"/>
      <c r="K23" s="5"/>
      <c r="L23" s="5"/>
      <c r="M23" s="26" t="s">
        <v>81</v>
      </c>
      <c r="N23" s="13" t="s">
        <v>68</v>
      </c>
      <c r="O23" s="14" t="s">
        <v>47</v>
      </c>
    </row>
    <row r="24" spans="1:15" ht="15.75" customHeight="1" thickBot="1" x14ac:dyDescent="0.3">
      <c r="A24" s="5"/>
      <c r="B24" s="3" t="str">
        <f>IF(T!$D$2=T!$M$2,M21,IF(T!$D$2=T!$N$2,N21,O21))</f>
        <v>Prävalenz der Krankheit in der Stichprobe:</v>
      </c>
      <c r="C24" s="25">
        <f>H14/H15</f>
        <v>0.16280701754385965</v>
      </c>
      <c r="D24" s="6"/>
      <c r="E24" s="6"/>
      <c r="F24" s="2" t="str">
        <f>IF(T!$D$2=T!$M$2,M13,IF(T!$D$2=T!$N$2,N13,O13))</f>
        <v>negativ</v>
      </c>
      <c r="G24" s="2" t="str">
        <f>IF(T!$D$2=T!$M$2,M14,IF(T!$D$2=T!$N$2,N14,O14))</f>
        <v>positiv</v>
      </c>
      <c r="H24" s="35" t="str">
        <f>IF(T!$D$2=T!$M$2,M15,IF(T!$D$2=T!$N$2,N15,O15))</f>
        <v>Randhäufigkeit</v>
      </c>
      <c r="I24" s="5"/>
      <c r="J24" s="5"/>
      <c r="K24" s="5"/>
      <c r="L24" s="5"/>
      <c r="M24" s="26" t="s">
        <v>82</v>
      </c>
      <c r="N24" s="13" t="s">
        <v>221</v>
      </c>
      <c r="O24" s="14" t="s">
        <v>48</v>
      </c>
    </row>
    <row r="25" spans="1:15" x14ac:dyDescent="0.25">
      <c r="A25" s="5"/>
      <c r="B25" s="6"/>
      <c r="C25" s="6"/>
      <c r="D25" s="6"/>
      <c r="E25" s="16" t="str">
        <f>IF(T!$D$2=T!$M$2,M10,IF(T!$D$2=T!$N$2,N10,O10))</f>
        <v>gesund</v>
      </c>
      <c r="F25" s="19"/>
      <c r="G25" s="20"/>
      <c r="H25" s="21"/>
      <c r="I25" s="5"/>
      <c r="J25" s="5"/>
      <c r="K25" s="5"/>
      <c r="L25" s="5"/>
      <c r="M25" s="26" t="s">
        <v>10</v>
      </c>
      <c r="N25" s="13" t="s">
        <v>69</v>
      </c>
      <c r="O25" s="14" t="s">
        <v>49</v>
      </c>
    </row>
    <row r="26" spans="1:15" ht="15.75" thickBot="1" x14ac:dyDescent="0.3">
      <c r="A26" s="5"/>
      <c r="B26" s="2" t="str">
        <f>IF(T!$D$2=T!$M$2,M22,IF(T!$D$2=T!$N$2,N22,O22))</f>
        <v>Die von Prävalenz nicht abhängenden bedingten Wkeiten:</v>
      </c>
      <c r="C26" s="6"/>
      <c r="D26" s="6"/>
      <c r="E26" s="16" t="str">
        <f>IF(T!$D$2=T!$M$2,M11,IF(T!$D$2=T!$N$2,N11,O11))</f>
        <v>krank</v>
      </c>
      <c r="F26" s="22"/>
      <c r="G26" s="23"/>
      <c r="H26" s="21"/>
      <c r="I26" s="5"/>
      <c r="J26" s="5"/>
      <c r="K26" s="5"/>
      <c r="L26" s="5"/>
      <c r="M26" s="26" t="s">
        <v>83</v>
      </c>
      <c r="N26" s="13" t="s">
        <v>222</v>
      </c>
      <c r="O26" s="14" t="s">
        <v>50</v>
      </c>
    </row>
    <row r="27" spans="1:15" x14ac:dyDescent="0.25">
      <c r="A27" s="5"/>
      <c r="B27" s="17" t="str">
        <f>IF(T!$D$2=T!$M$2,M23,IF(T!$D$2=T!$N$2,N23,O23))</f>
        <v>Sensitivität:</v>
      </c>
      <c r="C27" s="20">
        <f>G14/H14</f>
        <v>0.88900862068965514</v>
      </c>
      <c r="D27" s="6"/>
      <c r="E27" s="35" t="str">
        <f>IF(T!$D$2=T!$M$2,M15,IF(T!$D$2=T!$N$2,N15,O15))</f>
        <v>Randhäufigkeit</v>
      </c>
      <c r="F27" s="24"/>
      <c r="G27" s="28">
        <v>985</v>
      </c>
      <c r="H27" s="25">
        <v>5700</v>
      </c>
      <c r="I27" s="5"/>
      <c r="J27" s="5"/>
      <c r="K27" s="5"/>
      <c r="L27" s="5"/>
      <c r="M27" s="26" t="s">
        <v>84</v>
      </c>
      <c r="N27" s="13" t="s">
        <v>74</v>
      </c>
      <c r="O27" s="14" t="s">
        <v>51</v>
      </c>
    </row>
    <row r="28" spans="1:15" ht="15.75" thickBot="1" x14ac:dyDescent="0.3">
      <c r="A28" s="5"/>
      <c r="B28" s="18" t="str">
        <f>IF(T!$D$2=T!$M$2,M24,IF(T!$D$2=T!$N$2,N24,O24))</f>
        <v>Falschnegativrate</v>
      </c>
      <c r="C28" s="23">
        <f>F14/H14</f>
        <v>0.11099137931034483</v>
      </c>
      <c r="D28" s="6"/>
      <c r="E28" s="6"/>
      <c r="F28" s="6"/>
      <c r="G28" s="6"/>
      <c r="H28" s="5"/>
      <c r="I28" s="5"/>
      <c r="J28" s="5"/>
      <c r="K28" s="5"/>
      <c r="L28" s="5"/>
      <c r="M28" s="26" t="s">
        <v>85</v>
      </c>
      <c r="N28" s="13" t="s">
        <v>70</v>
      </c>
      <c r="O28" s="14" t="s">
        <v>53</v>
      </c>
    </row>
    <row r="29" spans="1:15" ht="15.75" thickBot="1" x14ac:dyDescent="0.3">
      <c r="A29" s="5"/>
      <c r="B29" s="17" t="str">
        <f>IF(T!$D$2=T!$M$2,M25,IF(T!$D$2=T!$N$2,N25,O25))</f>
        <v>Spezifizität:</v>
      </c>
      <c r="C29" s="20">
        <f>F13/H13</f>
        <v>0.96647108130762782</v>
      </c>
      <c r="D29" s="6"/>
      <c r="E29" s="6"/>
      <c r="F29" s="2" t="str">
        <f>IF(T!$D$2=T!$M$2,M13,IF(T!$D$2=T!$N$2,N13,O13))</f>
        <v>negativ</v>
      </c>
      <c r="G29" s="2" t="str">
        <f>IF(T!$D$2=T!$M$2,M14,IF(T!$D$2=T!$N$2,N14,O14))</f>
        <v>positiv</v>
      </c>
      <c r="H29" s="35" t="str">
        <f>IF(T!$D$2=T!$M$2,M15,IF(T!$D$2=T!$N$2,N15,O15))</f>
        <v>Randhäufigkeit</v>
      </c>
      <c r="I29" s="5"/>
      <c r="J29" s="5"/>
      <c r="K29" s="5"/>
      <c r="L29" s="5"/>
      <c r="M29" s="26" t="s">
        <v>86</v>
      </c>
      <c r="N29" s="13" t="s">
        <v>75</v>
      </c>
      <c r="O29" s="14" t="s">
        <v>54</v>
      </c>
    </row>
    <row r="30" spans="1:15" ht="15.75" thickBot="1" x14ac:dyDescent="0.3">
      <c r="A30" s="5"/>
      <c r="B30" s="18" t="str">
        <f>IF(T!$D$2=T!$M$2,M26,IF(T!$D$2=T!$N$2,N26,O26))</f>
        <v>Falschpositivrate:</v>
      </c>
      <c r="C30" s="23">
        <f>G13/H13</f>
        <v>3.3528918692372171E-2</v>
      </c>
      <c r="D30" s="6"/>
      <c r="E30" s="16" t="str">
        <f>IF(T!$D$2=T!$M$2,M10,IF(T!$D$2=T!$N$2,N10,O10))</f>
        <v>gesund</v>
      </c>
      <c r="F30" s="19"/>
      <c r="G30" s="20"/>
      <c r="H30" s="21"/>
      <c r="I30" s="5"/>
      <c r="J30" s="5"/>
      <c r="K30" s="5"/>
      <c r="L30" s="5"/>
      <c r="M30" s="26" t="s">
        <v>87</v>
      </c>
      <c r="N30" s="13" t="s">
        <v>71</v>
      </c>
      <c r="O30" s="14" t="s">
        <v>55</v>
      </c>
    </row>
    <row r="31" spans="1:15" ht="15.75" thickBot="1" x14ac:dyDescent="0.3">
      <c r="A31" s="5"/>
      <c r="B31" s="6"/>
      <c r="C31" s="6"/>
      <c r="D31" s="6"/>
      <c r="E31" s="16" t="str">
        <f>IF(T!$D$2=T!$M$2,M11,IF(T!$D$2=T!$N$2,N11,O11))</f>
        <v>krank</v>
      </c>
      <c r="F31" s="22"/>
      <c r="G31" s="23"/>
      <c r="H31" s="21"/>
      <c r="I31" s="5"/>
      <c r="J31" s="5"/>
      <c r="K31" s="5"/>
      <c r="L31" s="5"/>
      <c r="M31" s="26" t="s">
        <v>88</v>
      </c>
      <c r="N31" s="13" t="s">
        <v>76</v>
      </c>
      <c r="O31" s="14" t="s">
        <v>56</v>
      </c>
    </row>
    <row r="32" spans="1:15" ht="30.75" thickBot="1" x14ac:dyDescent="0.3">
      <c r="A32" s="5"/>
      <c r="B32" s="2" t="str">
        <f>IF(T!$D$2=T!$M$2,M27,IF(T!$D$2=T!$N$2,N27,O27))</f>
        <v>Die von Prävalenz stark abhängenden (d.h. a posteriori) bedingten Wkeiten:</v>
      </c>
      <c r="C32" s="6"/>
      <c r="D32" s="6"/>
      <c r="E32" s="35" t="str">
        <f>IF(T!$D$2=T!$M$2,M15,IF(T!$D$2=T!$N$2,N15,O15))</f>
        <v>Randhäufigkeit</v>
      </c>
      <c r="F32" s="28">
        <f>H32-G32</f>
        <v>4715</v>
      </c>
      <c r="G32" s="24">
        <v>985</v>
      </c>
      <c r="H32" s="25">
        <v>5700</v>
      </c>
      <c r="I32" s="5"/>
      <c r="J32" s="5"/>
      <c r="K32" s="5"/>
      <c r="L32" s="5"/>
      <c r="M32" s="26" t="s">
        <v>89</v>
      </c>
      <c r="N32" s="13" t="s">
        <v>97</v>
      </c>
      <c r="O32" s="14" t="s">
        <v>57</v>
      </c>
    </row>
    <row r="33" spans="1:15" x14ac:dyDescent="0.25">
      <c r="A33" s="5"/>
      <c r="B33" s="17" t="str">
        <f>IF(T!$D$2=T!$M$2,M28,IF(T!$D$2=T!$N$2,N28,O28))</f>
        <v>Relevanz:</v>
      </c>
      <c r="C33" s="20">
        <f>G14/G15</f>
        <v>0.8375634517766497</v>
      </c>
      <c r="D33" s="6"/>
      <c r="E33" s="6"/>
      <c r="F33" s="6"/>
      <c r="G33" s="6"/>
      <c r="H33" s="5"/>
      <c r="I33" s="5"/>
      <c r="J33" s="5"/>
      <c r="K33" s="5"/>
      <c r="L33" s="5"/>
      <c r="M33" s="26" t="s">
        <v>121</v>
      </c>
      <c r="N33" s="13" t="s">
        <v>133</v>
      </c>
      <c r="O33" s="14" t="s">
        <v>145</v>
      </c>
    </row>
    <row r="34" spans="1:15" ht="15.75" thickBot="1" x14ac:dyDescent="0.3">
      <c r="A34" s="5"/>
      <c r="B34" s="18" t="str">
        <f>IF(T!$D$2=T!$M$2,M29,IF(T!$D$2=T!$N$2,N29,O29))</f>
        <v>Falschalarmrate:</v>
      </c>
      <c r="C34" s="23">
        <f>G13/G15</f>
        <v>0.16243654822335024</v>
      </c>
      <c r="D34" s="6"/>
      <c r="E34" s="6"/>
      <c r="F34" s="2" t="str">
        <f>IF(T!$D$2=T!$M$2,M13,IF(T!$D$2=T!$N$2,N13,O13))</f>
        <v>negativ</v>
      </c>
      <c r="G34" s="2" t="str">
        <f>IF(T!$D$2=T!$M$2,M14,IF(T!$D$2=T!$N$2,N14,O14))</f>
        <v>positiv</v>
      </c>
      <c r="H34" s="35" t="str">
        <f>IF(T!$D$2=T!$M$2,M15,IF(T!$D$2=T!$N$2,N15,O15))</f>
        <v>Randhäufigkeit</v>
      </c>
      <c r="I34" s="5"/>
      <c r="J34" s="5"/>
      <c r="K34" s="5"/>
      <c r="L34" s="5"/>
      <c r="M34" s="26" t="s">
        <v>122</v>
      </c>
      <c r="N34" s="13" t="s">
        <v>134</v>
      </c>
      <c r="O34" s="14" t="s">
        <v>146</v>
      </c>
    </row>
    <row r="35" spans="1:15" x14ac:dyDescent="0.25">
      <c r="A35" s="5"/>
      <c r="B35" s="17" t="str">
        <f>IF(T!$D$2=T!$M$2,M30,IF(T!$D$2=T!$N$2,N30,O30))</f>
        <v>Segreganz:</v>
      </c>
      <c r="C35" s="20">
        <f>F13/F15</f>
        <v>0.97815482502651119</v>
      </c>
      <c r="D35" s="6"/>
      <c r="E35" s="16" t="str">
        <f>IF(T!$D$2=T!$M$2,M10,IF(T!$D$2=T!$N$2,N10,O10))</f>
        <v>gesund</v>
      </c>
      <c r="F35" s="19"/>
      <c r="G35" s="20"/>
      <c r="H35" s="21"/>
      <c r="I35" s="5"/>
      <c r="J35" s="5"/>
      <c r="K35" s="5"/>
      <c r="L35" s="5"/>
      <c r="M35" s="26" t="s">
        <v>123</v>
      </c>
      <c r="N35" s="13" t="s">
        <v>135</v>
      </c>
      <c r="O35" s="14" t="s">
        <v>148</v>
      </c>
    </row>
    <row r="36" spans="1:15" ht="15.75" thickBot="1" x14ac:dyDescent="0.3">
      <c r="A36" s="5"/>
      <c r="B36" s="18" t="str">
        <f>IF(T!$D$2=T!$M$2,M31,IF(T!$D$2=T!$N$2,N31,O31))</f>
        <v>falsche Beruhigungsrate</v>
      </c>
      <c r="C36" s="23">
        <f>F14/F15</f>
        <v>2.1845174973488864E-2</v>
      </c>
      <c r="D36" s="6"/>
      <c r="E36" s="16" t="str">
        <f>IF(T!$D$2=T!$M$2,M11,IF(T!$D$2=T!$N$2,N11,O11))</f>
        <v>krank</v>
      </c>
      <c r="F36" s="22"/>
      <c r="G36" s="29">
        <v>825</v>
      </c>
      <c r="H36" s="21"/>
      <c r="I36" s="5"/>
      <c r="J36" s="5"/>
      <c r="K36" s="5"/>
      <c r="L36" s="5"/>
      <c r="M36" s="26" t="s">
        <v>124</v>
      </c>
      <c r="N36" s="13" t="s">
        <v>136</v>
      </c>
      <c r="O36" s="14" t="s">
        <v>147</v>
      </c>
    </row>
    <row r="37" spans="1:15" x14ac:dyDescent="0.25">
      <c r="A37" s="5"/>
      <c r="B37" s="6"/>
      <c r="C37" s="6"/>
      <c r="D37" s="6"/>
      <c r="E37" s="35" t="str">
        <f>IF(T!$D$2=T!$M$2,M15,IF(T!$D$2=T!$N$2,N15,O15))</f>
        <v>Randhäufigkeit</v>
      </c>
      <c r="F37" s="24">
        <v>4715</v>
      </c>
      <c r="G37" s="24">
        <v>985</v>
      </c>
      <c r="H37" s="25">
        <v>5700</v>
      </c>
      <c r="I37" s="5"/>
      <c r="J37" s="5"/>
      <c r="K37" s="5"/>
      <c r="L37" s="5"/>
      <c r="M37" s="26" t="s">
        <v>125</v>
      </c>
      <c r="N37" s="13" t="s">
        <v>137</v>
      </c>
      <c r="O37" s="14" t="s">
        <v>149</v>
      </c>
    </row>
    <row r="38" spans="1:15" x14ac:dyDescent="0.25">
      <c r="A38" s="5"/>
      <c r="B38" s="3" t="str">
        <f>IF(T!$D$2=T!$M$2,M32,IF(T!$D$2=T!$N$2,N32,O32))</f>
        <v>diagnostische Effektivität</v>
      </c>
      <c r="C38" s="25">
        <f>(F13+G14)/H15</f>
        <v>0.95385964912280696</v>
      </c>
      <c r="D38" s="6"/>
      <c r="E38" s="6"/>
      <c r="F38" s="6"/>
      <c r="G38" s="6"/>
      <c r="H38" s="5"/>
      <c r="I38" s="5"/>
      <c r="J38" s="5"/>
      <c r="K38" s="5"/>
      <c r="L38" s="5"/>
      <c r="M38" s="26" t="s">
        <v>126</v>
      </c>
      <c r="N38" s="13" t="s">
        <v>138</v>
      </c>
      <c r="O38" s="14" t="s">
        <v>150</v>
      </c>
    </row>
    <row r="39" spans="1:15" ht="15.75" thickBot="1" x14ac:dyDescent="0.3">
      <c r="A39" s="5"/>
      <c r="B39" s="6"/>
      <c r="C39" s="6"/>
      <c r="D39" s="6"/>
      <c r="E39" s="6"/>
      <c r="F39" s="2" t="str">
        <f>IF(T!$D$2=T!$M$2,M13,IF(T!$D$2=T!$N$2,N13,O13))</f>
        <v>negativ</v>
      </c>
      <c r="G39" s="2" t="str">
        <f>IF(T!$D$2=T!$M$2,M14,IF(T!$D$2=T!$N$2,N14,O14))</f>
        <v>positiv</v>
      </c>
      <c r="H39" s="35" t="str">
        <f>IF(T!$D$2=T!$M$2,M15,IF(T!$D$2=T!$N$2,N15,O15))</f>
        <v>Randhäufigkeit</v>
      </c>
      <c r="I39" s="5"/>
      <c r="J39" s="5"/>
      <c r="K39" s="5"/>
      <c r="L39" s="5"/>
      <c r="M39" s="26" t="s">
        <v>127</v>
      </c>
      <c r="N39" s="13" t="s">
        <v>139</v>
      </c>
      <c r="O39" s="14" t="s">
        <v>151</v>
      </c>
    </row>
    <row r="40" spans="1:15" x14ac:dyDescent="0.25">
      <c r="A40" s="5"/>
      <c r="B40" s="35" t="str">
        <f>IF(T!$D$2=T!$M$2,M33,IF(T!$D$2=T!$N$2,N33,O33))</f>
        <v>Weitere Fragen:</v>
      </c>
      <c r="C40" s="6"/>
      <c r="D40" s="6"/>
      <c r="E40" s="16" t="str">
        <f>IF(T!$D$2=T!$M$2,M10,IF(T!$D$2=T!$N$2,N10,O10))</f>
        <v>gesund</v>
      </c>
      <c r="F40" s="19"/>
      <c r="G40" s="30">
        <f>G42-G41</f>
        <v>160</v>
      </c>
      <c r="H40" s="21"/>
      <c r="I40" s="5"/>
      <c r="J40" s="5"/>
      <c r="K40" s="5"/>
      <c r="L40" s="5"/>
      <c r="M40" s="26" t="s">
        <v>128</v>
      </c>
      <c r="N40" s="13" t="s">
        <v>140</v>
      </c>
      <c r="O40" s="14" t="s">
        <v>152</v>
      </c>
    </row>
    <row r="41" spans="1:15" ht="15.75" thickBot="1" x14ac:dyDescent="0.3">
      <c r="A41" s="5"/>
      <c r="B41" s="5"/>
      <c r="C41" s="5"/>
      <c r="D41" s="5"/>
      <c r="E41" s="16" t="str">
        <f>IF(T!$D$2=T!$M$2,M11,IF(T!$D$2=T!$N$2,N11,O11))</f>
        <v>krank</v>
      </c>
      <c r="F41" s="22"/>
      <c r="G41" s="23">
        <v>825</v>
      </c>
      <c r="H41" s="21"/>
      <c r="I41" s="5"/>
      <c r="J41" s="5"/>
      <c r="K41" s="5"/>
      <c r="L41" s="5"/>
      <c r="M41" s="26" t="s">
        <v>129</v>
      </c>
      <c r="N41" s="13" t="s">
        <v>141</v>
      </c>
      <c r="O41" s="14" t="s">
        <v>153</v>
      </c>
    </row>
    <row r="42" spans="1:15" x14ac:dyDescent="0.25">
      <c r="A42" s="5"/>
      <c r="B42" s="67" t="str">
        <f>IF(T!$D$2=T!$M$2,M34,IF(T!$D$2=T!$N$2,N34,O34))</f>
        <v>Was ist die Wkeit, …</v>
      </c>
      <c r="C42" s="5"/>
      <c r="D42" s="5"/>
      <c r="E42" s="35" t="str">
        <f>IF(T!$D$2=T!$M$2,M15,IF(T!$D$2=T!$N$2,N15,O15))</f>
        <v>Randhäufigkeit</v>
      </c>
      <c r="F42" s="24">
        <v>4715</v>
      </c>
      <c r="G42" s="24">
        <v>985</v>
      </c>
      <c r="H42" s="25">
        <v>5700</v>
      </c>
      <c r="I42" s="5"/>
      <c r="J42" s="5"/>
      <c r="K42" s="5"/>
      <c r="L42" s="5"/>
      <c r="M42" s="26" t="s">
        <v>130</v>
      </c>
      <c r="N42" s="13" t="s">
        <v>142</v>
      </c>
      <c r="O42" s="14" t="s">
        <v>154</v>
      </c>
    </row>
    <row r="43" spans="1:15" x14ac:dyDescent="0.25">
      <c r="A43" s="5"/>
      <c r="B43" s="67" t="str">
        <f>IF(T!$D$2=T!$M$2,M35,IF(T!$D$2=T!$N$2,N35,O35))</f>
        <v>… dass ein positives Ergebnis anzeigender Patient wirklich krank ist?</v>
      </c>
      <c r="C43" s="68">
        <f>G14/G15</f>
        <v>0.8375634517766497</v>
      </c>
      <c r="D43" s="34" t="str">
        <f>CONCATENATE("= ",SUBSTITUTE(IF(T!$D$2=T!$M$2,M28,IF(T!$D$2=T!$N$2,N28,O28)),":",""))</f>
        <v>= Relevanz</v>
      </c>
      <c r="E43" s="5"/>
      <c r="F43" s="5"/>
      <c r="G43" s="5"/>
      <c r="H43" s="5"/>
      <c r="I43" s="5"/>
      <c r="J43" s="5"/>
      <c r="K43" s="5"/>
      <c r="L43" s="5"/>
      <c r="M43" s="26" t="s">
        <v>131</v>
      </c>
      <c r="N43" s="13" t="s">
        <v>143</v>
      </c>
      <c r="O43" s="14" t="s">
        <v>155</v>
      </c>
    </row>
    <row r="44" spans="1:15" ht="15.75" thickBot="1" x14ac:dyDescent="0.3">
      <c r="A44" s="5"/>
      <c r="B44" s="67" t="str">
        <f>IF(T!$D$2=T!$M$2,M36,IF(T!$D$2=T!$N$2,N36,O36))</f>
        <v>… dass ein Kranker positives Testergebnis anzeigt?</v>
      </c>
      <c r="C44" s="68">
        <f>G14/H14</f>
        <v>0.88900862068965514</v>
      </c>
      <c r="D44" s="34" t="str">
        <f>CONCATENATE("= ",SUBSTITUTE(IF(T!$D$2=T!$M$2,M23,IF(T!$D$2=T!$N$2,N23,O23)),":",""))</f>
        <v>= Sensitivität</v>
      </c>
      <c r="E44" s="6"/>
      <c r="F44" s="2" t="str">
        <f>IF(T!$D$2=T!$M$2,M13,IF(T!$D$2=T!$N$2,N13,O13))</f>
        <v>negativ</v>
      </c>
      <c r="G44" s="2" t="str">
        <f>IF(T!$D$2=T!$M$2,M14,IF(T!$D$2=T!$N$2,N14,O14))</f>
        <v>positiv</v>
      </c>
      <c r="H44" s="35" t="str">
        <f>IF(T!$D$2=T!$M$2,M15,IF(T!$D$2=T!$N$2,N15,O15))</f>
        <v>Randhäufigkeit</v>
      </c>
      <c r="I44" s="5"/>
      <c r="J44" s="5"/>
      <c r="K44" s="5"/>
      <c r="L44" s="5"/>
      <c r="M44" s="26" t="s">
        <v>132</v>
      </c>
      <c r="N44" s="13" t="s">
        <v>144</v>
      </c>
      <c r="O44" s="14" t="s">
        <v>156</v>
      </c>
    </row>
    <row r="45" spans="1:15" x14ac:dyDescent="0.25">
      <c r="A45" s="5"/>
      <c r="B45" s="67" t="str">
        <f>IF(T!$D$2=T!$M$2,M37,IF(T!$D$2=T!$N$2,N37,O37))</f>
        <v>… dass ein Gesunder falsch diagnostisiert wird?</v>
      </c>
      <c r="C45" s="68">
        <f>G13/H13</f>
        <v>3.3528918692372171E-2</v>
      </c>
      <c r="D45" s="34" t="str">
        <f>CONCATENATE("= ",SUBSTITUTE(IF(T!$D$2=T!$M$2,M26,IF(T!$D$2=T!$N$2,N26,O26)),":",""))</f>
        <v>= Falschpositivrate</v>
      </c>
      <c r="E45" s="16" t="str">
        <f>IF(T!$D$2=T!$M$2,M10,IF(T!$D$2=T!$N$2,N10,O10))</f>
        <v>gesund</v>
      </c>
      <c r="F45" s="19"/>
      <c r="G45" s="20">
        <v>160</v>
      </c>
      <c r="H45" s="21"/>
      <c r="I45" s="5"/>
      <c r="J45" s="5"/>
      <c r="K45" s="5"/>
      <c r="L45" s="5"/>
    </row>
    <row r="46" spans="1:15" ht="15.75" thickBot="1" x14ac:dyDescent="0.3">
      <c r="A46" s="5"/>
      <c r="B46" s="67" t="str">
        <f>IF(T!$D$2=T!$M$2,M38,IF(T!$D$2=T!$N$2,N38,O38))</f>
        <v>… dass ein Kranker richtig diagnostisiert wird?</v>
      </c>
      <c r="C46" s="68">
        <f>G14/H14</f>
        <v>0.88900862068965514</v>
      </c>
      <c r="D46" s="34" t="str">
        <f>CONCATENATE("= ",SUBSTITUTE(IF(T!$D$2=T!$M$2,M23,IF(T!$D$2=T!$N$2,N23,O23)),":",""))</f>
        <v>= Sensitivität</v>
      </c>
      <c r="E46" s="16" t="str">
        <f>IF(T!$D$2=T!$M$2,M11,IF(T!$D$2=T!$N$2,N11,O11))</f>
        <v>krank</v>
      </c>
      <c r="F46" s="31">
        <v>103</v>
      </c>
      <c r="G46" s="23">
        <v>825</v>
      </c>
      <c r="H46" s="21"/>
      <c r="I46" s="5"/>
      <c r="J46" s="5"/>
      <c r="K46" s="5"/>
      <c r="L46" s="5"/>
    </row>
    <row r="47" spans="1:15" x14ac:dyDescent="0.25">
      <c r="A47" s="5"/>
      <c r="B47" s="67" t="str">
        <f>IF(T!$D$2=T!$M$2,M39,IF(T!$D$2=T!$N$2,N39,O39))</f>
        <v>… dass ein negatives Ergebnis falsch ist?</v>
      </c>
      <c r="C47" s="68">
        <f>F14/F15</f>
        <v>2.1845174973488864E-2</v>
      </c>
      <c r="D47" s="34" t="str">
        <f>CONCATENATE("= ",SUBSTITUTE(IF(T!$D$2=T!$M$2,M31,IF(T!$D$2=T!$N$2,N31,O31)),":",""))</f>
        <v>= falsche Beruhigungsrate</v>
      </c>
      <c r="E47" s="35" t="str">
        <f>IF(T!$D$2=T!$M$2,M15,IF(T!$D$2=T!$N$2,N15,O15))</f>
        <v>Randhäufigkeit</v>
      </c>
      <c r="F47" s="24">
        <v>4715</v>
      </c>
      <c r="G47" s="24">
        <v>985</v>
      </c>
      <c r="H47" s="25">
        <v>5700</v>
      </c>
      <c r="I47" s="5"/>
      <c r="J47" s="5"/>
      <c r="K47" s="5"/>
      <c r="L47" s="5"/>
    </row>
    <row r="48" spans="1:15" x14ac:dyDescent="0.25">
      <c r="A48" s="5"/>
      <c r="B48" s="67" t="str">
        <f>IF(T!$D$2=T!$M$2,M40,IF(T!$D$2=T!$N$2,N40,O40))</f>
        <v>… dass ein positives Testergebnis richtig ist?</v>
      </c>
      <c r="C48" s="68">
        <f>G14/G15</f>
        <v>0.8375634517766497</v>
      </c>
      <c r="D48" s="34" t="str">
        <f>CONCATENATE("= ",SUBSTITUTE(IF(T!$D$2=T!$M$2,M28,IF(T!$D$2=T!$N$2,N28,O28)),":",""))</f>
        <v>= Relevanz</v>
      </c>
      <c r="E48" s="5"/>
      <c r="F48" s="5"/>
      <c r="G48" s="5"/>
      <c r="H48" s="5"/>
      <c r="I48" s="5"/>
      <c r="J48" s="5"/>
      <c r="K48" s="5"/>
      <c r="L48" s="5"/>
    </row>
    <row r="49" spans="1:12" ht="15.75" thickBot="1" x14ac:dyDescent="0.3">
      <c r="A49" s="5"/>
      <c r="B49" s="67" t="str">
        <f>IF(T!$D$2=T!$M$2,M41,IF(T!$D$2=T!$N$2,N41,O41))</f>
        <v>… dass das Testergebnis eines Kranken falsch ist?</v>
      </c>
      <c r="C49" s="68">
        <f>F14/H14</f>
        <v>0.11099137931034483</v>
      </c>
      <c r="D49" s="34" t="str">
        <f>CONCATENATE("= ",SUBSTITUTE(IF(T!$D$2=T!$M$2,M24,IF(T!$D$2=T!$N$2,N24,O24)),":",""))</f>
        <v>= Falschnegativrate</v>
      </c>
      <c r="E49" s="6"/>
      <c r="F49" s="2" t="str">
        <f>IF(T!$D$2=T!$M$2,M13,IF(T!$D$2=T!$N$2,N13,O13))</f>
        <v>negativ</v>
      </c>
      <c r="G49" s="2" t="str">
        <f>IF(T!$D$2=T!$M$2,M14,IF(T!$D$2=T!$N$2,N14,O14))</f>
        <v>positiv</v>
      </c>
      <c r="H49" s="35" t="str">
        <f>IF(T!$D$2=T!$M$2,M15,IF(T!$D$2=T!$N$2,N15,O15))</f>
        <v>Randhäufigkeit</v>
      </c>
      <c r="I49" s="5"/>
      <c r="J49" s="5"/>
      <c r="K49" s="5"/>
      <c r="L49" s="5"/>
    </row>
    <row r="50" spans="1:12" x14ac:dyDescent="0.25">
      <c r="A50" s="5"/>
      <c r="B50" s="67" t="str">
        <f>IF(T!$D$2=T!$M$2,M42,IF(T!$D$2=T!$N$2,N42,O42))</f>
        <v>… dass das Ergebnis eines Gesunden seinen wirklichen Zustand reflektiert?</v>
      </c>
      <c r="C50" s="68">
        <f>F13/H13</f>
        <v>0.96647108130762782</v>
      </c>
      <c r="D50" s="34" t="str">
        <f>CONCATENATE("= ",SUBSTITUTE(IF(T!$D$2=T!$M$2,M25,IF(T!$D$2=T!$N$2,N25,O25)),":",""))</f>
        <v>= Spezifizität</v>
      </c>
      <c r="E50" s="16" t="str">
        <f>IF(T!$D$2=T!$M$2,M10,IF(T!$D$2=T!$N$2,N10,O10))</f>
        <v>gesund</v>
      </c>
      <c r="F50" s="32">
        <f>F52-F51</f>
        <v>4612</v>
      </c>
      <c r="G50" s="20">
        <v>160</v>
      </c>
      <c r="H50" s="21"/>
      <c r="I50" s="5"/>
      <c r="J50" s="5"/>
      <c r="K50" s="5"/>
      <c r="L50" s="5"/>
    </row>
    <row r="51" spans="1:12" ht="15.75" thickBot="1" x14ac:dyDescent="0.3">
      <c r="A51" s="5"/>
      <c r="B51" s="67" t="str">
        <f>IF(T!$D$2=T!$M$2,M43,IF(T!$D$2=T!$N$2,N43,O43))</f>
        <v>… dass ein positives Ergebnis einem Gesunden gehört?</v>
      </c>
      <c r="C51" s="68">
        <f>G13/G15</f>
        <v>0.16243654822335024</v>
      </c>
      <c r="D51" s="34" t="str">
        <f>CONCATENATE("= ",SUBSTITUTE(IF(T!$D$2=T!$M$2,M29,IF(T!$D$2=T!$N$2,N29,O29)),":",""))</f>
        <v>= Falschalarmrate</v>
      </c>
      <c r="E51" s="16" t="str">
        <f>IF(T!$D$2=T!$M$2,M11,IF(T!$D$2=T!$N$2,N11,O11))</f>
        <v>krank</v>
      </c>
      <c r="F51" s="22">
        <v>103</v>
      </c>
      <c r="G51" s="23">
        <v>825</v>
      </c>
      <c r="H51" s="21"/>
      <c r="I51" s="5"/>
      <c r="J51" s="5"/>
      <c r="K51" s="5"/>
      <c r="L51" s="5"/>
    </row>
    <row r="52" spans="1:12" x14ac:dyDescent="0.25">
      <c r="A52" s="5"/>
      <c r="B52" s="4" t="str">
        <f>IF(T!$D$2=T!$M$2,M44,IF(T!$D$2=T!$N$2,N44,O44))</f>
        <v>… dass ein negatives Ergebnis den wirklichen Zustand reflektiert?</v>
      </c>
      <c r="C52" s="68">
        <f>F13/F15</f>
        <v>0.97815482502651119</v>
      </c>
      <c r="D52" s="34" t="str">
        <f>CONCATENATE("= ",SUBSTITUTE(IF(T!$D$2=T!$M$2,M30,IF(T!$D$2=T!$N$2,N30,O30)),":",""))</f>
        <v>= Segreganz</v>
      </c>
      <c r="E52" s="35" t="str">
        <f>IF(T!$D$2=T!$M$2,M15,IF(T!$D$2=T!$N$2,N15,O15))</f>
        <v>Randhäufigkeit</v>
      </c>
      <c r="F52" s="24">
        <v>4715</v>
      </c>
      <c r="G52" s="24">
        <v>985</v>
      </c>
      <c r="H52" s="25">
        <v>5700</v>
      </c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5.75" thickBot="1" x14ac:dyDescent="0.3">
      <c r="A54" s="5"/>
      <c r="B54" s="5"/>
      <c r="C54" s="5"/>
      <c r="D54" s="5"/>
      <c r="E54" s="6"/>
      <c r="F54" s="2" t="str">
        <f>IF(T!$D$2=T!$M$2,M13,IF(T!$D$2=T!$N$2,N13,O13))</f>
        <v>negativ</v>
      </c>
      <c r="G54" s="2" t="str">
        <f>IF(T!$D$2=T!$M$2,M14,IF(T!$D$2=T!$N$2,N14,O14))</f>
        <v>positiv</v>
      </c>
      <c r="H54" s="35" t="str">
        <f>IF(T!$D$2=T!$M$2,M15,IF(T!$D$2=T!$N$2,N15,O15))</f>
        <v>Randhäufigkeit</v>
      </c>
      <c r="I54" s="5"/>
      <c r="J54" s="5"/>
      <c r="K54" s="5"/>
      <c r="L54" s="5"/>
    </row>
    <row r="55" spans="1:12" x14ac:dyDescent="0.25">
      <c r="A55" s="5"/>
      <c r="B55" s="5"/>
      <c r="C55" s="5"/>
      <c r="D55" s="5"/>
      <c r="E55" s="16" t="str">
        <f>IF(T!$D$2=T!$M$2,M10,IF(T!$D$2=T!$N$2,N10,O10))</f>
        <v>gesund</v>
      </c>
      <c r="F55" s="19">
        <v>4612</v>
      </c>
      <c r="G55" s="20">
        <v>160</v>
      </c>
      <c r="H55" s="33">
        <f>SUM(F55:G55)</f>
        <v>4772</v>
      </c>
      <c r="I55" s="5"/>
      <c r="J55" s="5"/>
      <c r="K55" s="5"/>
      <c r="L55" s="5"/>
    </row>
    <row r="56" spans="1:12" ht="15.75" thickBot="1" x14ac:dyDescent="0.3">
      <c r="A56" s="5"/>
      <c r="B56" s="5"/>
      <c r="C56" s="5"/>
      <c r="D56" s="5"/>
      <c r="E56" s="16" t="str">
        <f>IF(T!$D$2=T!$M$2,M11,IF(T!$D$2=T!$N$2,N11,O11))</f>
        <v>krank</v>
      </c>
      <c r="F56" s="22">
        <v>103</v>
      </c>
      <c r="G56" s="23">
        <v>825</v>
      </c>
      <c r="H56" s="21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35" t="str">
        <f>IF(T!$D$2=T!$M$2,M15,IF(T!$D$2=T!$N$2,N15,O15))</f>
        <v>Randhäufigkeit</v>
      </c>
      <c r="F57" s="24">
        <v>4715</v>
      </c>
      <c r="G57" s="24">
        <v>985</v>
      </c>
      <c r="H57" s="25">
        <v>5700</v>
      </c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5.75" thickBot="1" x14ac:dyDescent="0.3">
      <c r="A59" s="5"/>
      <c r="B59" s="5"/>
      <c r="C59" s="5"/>
      <c r="D59" s="5"/>
      <c r="E59" s="6"/>
      <c r="F59" s="2" t="str">
        <f>IF(T!$D$2=T!$M$2,M13,IF(T!$D$2=T!$N$2,N13,O13))</f>
        <v>negativ</v>
      </c>
      <c r="G59" s="2" t="str">
        <f>IF(T!$D$2=T!$M$2,M14,IF(T!$D$2=T!$N$2,N14,O14))</f>
        <v>positiv</v>
      </c>
      <c r="H59" s="35" t="str">
        <f>IF(T!$D$2=T!$M$2,M15,IF(T!$D$2=T!$N$2,N15,O15))</f>
        <v>Randhäufigkeit</v>
      </c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16" t="str">
        <f>IF(T!$D$2=T!$M$2,M10,IF(T!$D$2=T!$N$2,N10,O10))</f>
        <v>gesund</v>
      </c>
      <c r="F60" s="19">
        <v>4612</v>
      </c>
      <c r="G60" s="20">
        <v>160</v>
      </c>
      <c r="H60" s="21">
        <v>4772</v>
      </c>
      <c r="I60" s="5"/>
      <c r="J60" s="5"/>
      <c r="K60" s="5"/>
      <c r="L60" s="5"/>
    </row>
    <row r="61" spans="1:12" ht="15.75" thickBot="1" x14ac:dyDescent="0.3">
      <c r="A61" s="5"/>
      <c r="B61" s="5"/>
      <c r="C61" s="5"/>
      <c r="D61" s="5"/>
      <c r="E61" s="16" t="str">
        <f>IF(T!$D$2=T!$M$2,M11,IF(T!$D$2=T!$N$2,N11,O11))</f>
        <v>krank</v>
      </c>
      <c r="F61" s="22">
        <v>103</v>
      </c>
      <c r="G61" s="23">
        <v>825</v>
      </c>
      <c r="H61" s="33">
        <f>SUM(F61:G61)</f>
        <v>928</v>
      </c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35" t="str">
        <f>IF(T!$D$2=T!$M$2,M15,IF(T!$D$2=T!$N$2,N15,O15))</f>
        <v>Randhäufigkeit</v>
      </c>
      <c r="F62" s="24">
        <v>4715</v>
      </c>
      <c r="G62" s="24">
        <v>985</v>
      </c>
      <c r="H62" s="25">
        <v>5700</v>
      </c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</sheetData>
  <mergeCells count="4">
    <mergeCell ref="F11:G11"/>
    <mergeCell ref="H11:H12"/>
    <mergeCell ref="D13:D14"/>
    <mergeCell ref="D15:E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/>
  </sheetViews>
  <sheetFormatPr defaultColWidth="0" defaultRowHeight="15" zeroHeight="1" x14ac:dyDescent="0.25"/>
  <cols>
    <col min="1" max="1" width="9.140625" customWidth="1"/>
    <col min="2" max="2" width="60.7109375" customWidth="1"/>
    <col min="3" max="3" width="15.7109375" customWidth="1"/>
    <col min="4" max="4" width="30.7109375" customWidth="1"/>
    <col min="5" max="8" width="15.7109375" customWidth="1"/>
    <col min="9" max="12" width="9.140625" customWidth="1"/>
    <col min="13" max="15" width="60.7109375" style="26" hidden="1" customWidth="1"/>
    <col min="16" max="16384" width="9.140625" hidden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21" x14ac:dyDescent="0.35">
      <c r="A2" s="5"/>
      <c r="B2" s="15" t="str">
        <f>IF(T!$D$2=T!$M$2,M2,IF(T!$D$2=T!$N$2,N2,O2))</f>
        <v>Gib die gefragten Werte in den grünen Zellen!</v>
      </c>
      <c r="C2" s="6"/>
      <c r="D2" s="6"/>
      <c r="E2" s="6"/>
      <c r="F2" s="6"/>
      <c r="G2" s="6"/>
      <c r="H2" s="5"/>
      <c r="I2" s="5"/>
      <c r="J2" s="5"/>
      <c r="K2" s="5"/>
      <c r="L2" s="5"/>
      <c r="M2" s="12" t="s">
        <v>30</v>
      </c>
      <c r="N2" s="13" t="s">
        <v>72</v>
      </c>
      <c r="O2" s="14" t="s">
        <v>31</v>
      </c>
    </row>
    <row r="3" spans="1:15" x14ac:dyDescent="0.25">
      <c r="A3" s="5"/>
      <c r="B3" s="6"/>
      <c r="C3" s="6"/>
      <c r="D3" s="6"/>
      <c r="E3" s="6"/>
      <c r="F3" s="6"/>
      <c r="G3" s="6"/>
      <c r="H3" s="5"/>
      <c r="I3" s="5"/>
      <c r="J3" s="5"/>
      <c r="K3" s="5"/>
      <c r="L3" s="5"/>
      <c r="M3" s="26" t="s">
        <v>107</v>
      </c>
      <c r="N3" s="13" t="s">
        <v>166</v>
      </c>
      <c r="O3" s="14" t="s">
        <v>165</v>
      </c>
    </row>
    <row r="4" spans="1:15" ht="30" customHeight="1" x14ac:dyDescent="0.25">
      <c r="A4" s="5"/>
      <c r="B4" s="76" t="str">
        <f>IF(T!$D$2=T!$M$2,M3,IF(T!$D$2=T!$N$2,N3,O3))</f>
        <v>Eine neue Früherkennungsmethode wird eingesetzt für die Diagnostisierung einer Krankheit mit 2% Prävalenz.</v>
      </c>
      <c r="C4" s="6"/>
      <c r="D4" s="6"/>
      <c r="E4" s="6"/>
      <c r="F4" s="6"/>
      <c r="G4" s="6"/>
      <c r="H4" s="5"/>
      <c r="I4" s="5"/>
      <c r="J4" s="5"/>
      <c r="K4" s="5"/>
      <c r="L4" s="5"/>
      <c r="M4" s="26" t="s">
        <v>108</v>
      </c>
      <c r="N4" s="13" t="s">
        <v>160</v>
      </c>
      <c r="O4" s="14" t="s">
        <v>161</v>
      </c>
    </row>
    <row r="5" spans="1:15" ht="30" customHeight="1" x14ac:dyDescent="0.25">
      <c r="A5" s="5"/>
      <c r="B5" s="78" t="str">
        <f>IF(T!$D$2=T!$M$2,M4,IF(T!$D$2=T!$N$2,N4,O4))</f>
        <v>Die Sensitivität der Methode ist 99%, die Spezifizität ist 86%.</v>
      </c>
      <c r="C5" s="6"/>
      <c r="D5" s="6"/>
      <c r="E5" s="6"/>
      <c r="F5" s="6"/>
      <c r="G5" s="6"/>
      <c r="H5" s="5"/>
      <c r="I5" s="5"/>
      <c r="J5" s="5"/>
      <c r="K5" s="5"/>
      <c r="L5" s="5"/>
      <c r="N5" s="13"/>
      <c r="O5" s="14"/>
    </row>
    <row r="6" spans="1:15" x14ac:dyDescent="0.25">
      <c r="A6" s="5"/>
      <c r="B6" s="6"/>
      <c r="C6" s="6"/>
      <c r="D6" s="6"/>
      <c r="E6" s="6"/>
      <c r="F6" s="6"/>
      <c r="G6" s="6"/>
      <c r="H6" s="5"/>
      <c r="I6" s="5"/>
      <c r="J6" s="5"/>
      <c r="K6" s="5"/>
      <c r="L6" s="5"/>
      <c r="M6" s="26" t="s">
        <v>2</v>
      </c>
      <c r="N6" s="13" t="s">
        <v>93</v>
      </c>
      <c r="O6" s="14" t="s">
        <v>35</v>
      </c>
    </row>
    <row r="7" spans="1:15" x14ac:dyDescent="0.25">
      <c r="A7" s="5"/>
      <c r="B7" s="35" t="str">
        <f>IF(T!$D$2=T!$M$2,M6,IF(T!$D$2=T!$N$2,N6,O6))</f>
        <v>Stelle die Wahrheitsmatrix zusammen.</v>
      </c>
      <c r="C7" s="6"/>
      <c r="D7" s="6"/>
      <c r="E7" s="6"/>
      <c r="F7" s="6"/>
      <c r="G7" s="6"/>
      <c r="H7" s="5"/>
      <c r="I7" s="5"/>
      <c r="J7" s="5"/>
      <c r="K7" s="5"/>
      <c r="L7" s="5"/>
      <c r="M7" s="26" t="s">
        <v>104</v>
      </c>
      <c r="N7" s="13" t="s">
        <v>103</v>
      </c>
      <c r="O7" s="14" t="s">
        <v>105</v>
      </c>
    </row>
    <row r="8" spans="1:15" x14ac:dyDescent="0.25">
      <c r="A8" s="5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26" t="s">
        <v>8</v>
      </c>
      <c r="N8" s="13" t="s">
        <v>96</v>
      </c>
      <c r="O8" s="14" t="s">
        <v>43</v>
      </c>
    </row>
    <row r="9" spans="1:15" ht="30" customHeight="1" x14ac:dyDescent="0.25">
      <c r="A9" s="5"/>
      <c r="B9" s="6"/>
      <c r="C9" s="5"/>
      <c r="D9" s="6"/>
      <c r="E9" s="6"/>
      <c r="F9" s="85" t="str">
        <f>IF(T!$D$2=T!$M$2,M11,IF(T!$D$2=T!$N$2,N11,O11))</f>
        <v>Ergebins des diagnostischen Tests</v>
      </c>
      <c r="G9" s="88"/>
      <c r="H9" s="89" t="str">
        <f>IF(T!$D$2=T!$M$2,M14,IF(T!$D$2=T!$N$2,N14,O14))</f>
        <v>Randhäufigkeit</v>
      </c>
      <c r="I9" s="5"/>
      <c r="J9" s="5"/>
      <c r="K9" s="5"/>
      <c r="L9" s="5"/>
      <c r="M9" s="26" t="s">
        <v>6</v>
      </c>
      <c r="N9" s="13" t="s">
        <v>94</v>
      </c>
      <c r="O9" s="14" t="s">
        <v>36</v>
      </c>
    </row>
    <row r="10" spans="1:15" ht="15.75" thickBot="1" x14ac:dyDescent="0.3">
      <c r="A10" s="5"/>
      <c r="B10" s="6"/>
      <c r="C10" s="5"/>
      <c r="D10" s="6"/>
      <c r="E10" s="6"/>
      <c r="F10" s="36" t="str">
        <f>IF(T!$D$2=T!$M$2,M12,IF(T!$D$2=T!$N$2,N12,O12))</f>
        <v>negativ</v>
      </c>
      <c r="G10" s="36" t="str">
        <f>IF(T!$D$2=T!$M$2,M13,IF(T!$D$2=T!$N$2,N13,O13))</f>
        <v>positiv</v>
      </c>
      <c r="H10" s="90"/>
      <c r="I10" s="5"/>
      <c r="J10" s="5"/>
      <c r="K10" s="5"/>
      <c r="L10" s="5"/>
      <c r="M10" s="26" t="s">
        <v>7</v>
      </c>
      <c r="N10" s="13" t="s">
        <v>95</v>
      </c>
      <c r="O10" s="14" t="s">
        <v>37</v>
      </c>
    </row>
    <row r="11" spans="1:15" x14ac:dyDescent="0.25">
      <c r="A11" s="5"/>
      <c r="B11" s="6"/>
      <c r="C11" s="5"/>
      <c r="D11" s="89" t="str">
        <f>IF(T!$D$2=T!$M$2,M8,IF(T!$D$2=T!$N$2,N8,O8))</f>
        <v>tatsächliche Zustand (Ergebnis der "Goldstandard"-Methode)</v>
      </c>
      <c r="E11" s="16" t="str">
        <f>IF(T!$D$2=T!$M$2,M9,IF(T!$D$2=T!$N$2,N9,O9))</f>
        <v>gesund</v>
      </c>
      <c r="F11" s="47"/>
      <c r="G11" s="48"/>
      <c r="H11" s="49"/>
      <c r="I11" s="5"/>
      <c r="J11" s="5"/>
      <c r="K11" s="5"/>
      <c r="L11" s="5"/>
      <c r="M11" s="26" t="s">
        <v>5</v>
      </c>
      <c r="N11" s="13" t="s">
        <v>62</v>
      </c>
      <c r="O11" s="14" t="s">
        <v>38</v>
      </c>
    </row>
    <row r="12" spans="1:15" ht="15.75" thickBot="1" x14ac:dyDescent="0.3">
      <c r="A12" s="5"/>
      <c r="B12" s="6"/>
      <c r="C12" s="5"/>
      <c r="D12" s="90"/>
      <c r="E12" s="16" t="str">
        <f>IF(T!$D$2=T!$M$2,M10,IF(T!$D$2=T!$N$2,N10,O10))</f>
        <v>krank</v>
      </c>
      <c r="F12" s="50"/>
      <c r="G12" s="51"/>
      <c r="H12" s="49"/>
      <c r="I12" s="5"/>
      <c r="J12" s="5"/>
      <c r="K12" s="5"/>
      <c r="L12" s="5"/>
      <c r="M12" s="26" t="s">
        <v>3</v>
      </c>
      <c r="N12" s="13" t="s">
        <v>61</v>
      </c>
      <c r="O12" s="14" t="s">
        <v>39</v>
      </c>
    </row>
    <row r="13" spans="1:15" x14ac:dyDescent="0.25">
      <c r="A13" s="5"/>
      <c r="B13" s="6"/>
      <c r="C13" s="5"/>
      <c r="D13" s="85" t="str">
        <f>IF(T!$D$2=T!$M$2,M14,IF(T!$D$2=T!$N$2,N14,O14))</f>
        <v>Randhäufigkeit</v>
      </c>
      <c r="E13" s="88"/>
      <c r="F13" s="52"/>
      <c r="G13" s="52"/>
      <c r="H13" s="53"/>
      <c r="I13" s="5"/>
      <c r="J13" s="5"/>
      <c r="K13" s="5"/>
      <c r="L13" s="5"/>
      <c r="M13" s="26" t="s">
        <v>4</v>
      </c>
      <c r="N13" s="13" t="s">
        <v>60</v>
      </c>
      <c r="O13" s="14" t="s">
        <v>40</v>
      </c>
    </row>
    <row r="14" spans="1:15" x14ac:dyDescent="0.25">
      <c r="A14" s="5"/>
      <c r="B14" s="6"/>
      <c r="C14" s="6"/>
      <c r="D14" s="6"/>
      <c r="E14" s="6"/>
      <c r="F14" s="6"/>
      <c r="G14" s="6"/>
      <c r="H14" s="5"/>
      <c r="I14" s="5"/>
      <c r="J14" s="5"/>
      <c r="K14" s="5"/>
      <c r="L14" s="5"/>
      <c r="M14" s="26" t="s">
        <v>9</v>
      </c>
      <c r="N14" s="13" t="s">
        <v>63</v>
      </c>
      <c r="O14" s="14" t="s">
        <v>41</v>
      </c>
    </row>
    <row r="15" spans="1:15" ht="15.75" customHeight="1" x14ac:dyDescent="0.25">
      <c r="A15" s="5"/>
      <c r="B15" s="3" t="str">
        <f>IF(T!$D$2=T!$M$2,M15,IF(T!$D$2=T!$N$2,N15,O15))</f>
        <v>Berechne die folgenden Parameter.</v>
      </c>
      <c r="C15" s="6"/>
      <c r="D15" s="5"/>
      <c r="E15" s="71"/>
      <c r="F15" s="71"/>
      <c r="G15" s="71"/>
      <c r="H15" s="71"/>
      <c r="I15" s="71"/>
      <c r="J15" s="5"/>
      <c r="K15" s="5"/>
      <c r="L15" s="5"/>
      <c r="M15" s="26" t="s">
        <v>90</v>
      </c>
      <c r="N15" s="13" t="s">
        <v>91</v>
      </c>
      <c r="O15" s="14" t="s">
        <v>92</v>
      </c>
    </row>
    <row r="16" spans="1:15" x14ac:dyDescent="0.25">
      <c r="A16" s="5"/>
      <c r="B16" s="6"/>
      <c r="C16" s="6"/>
      <c r="D16" s="5"/>
      <c r="E16" s="71"/>
      <c r="F16" s="71"/>
      <c r="G16" s="71"/>
      <c r="H16" s="71"/>
      <c r="I16" s="71"/>
      <c r="J16" s="5"/>
      <c r="K16" s="5"/>
      <c r="L16" s="5"/>
      <c r="N16" s="13"/>
      <c r="O16" s="14"/>
    </row>
    <row r="17" spans="1:15" x14ac:dyDescent="0.25">
      <c r="A17" s="5"/>
      <c r="B17" s="3" t="str">
        <f>IF(T!$D$2=T!$M$2,M23,IF(T!$D$2=T!$N$2,N23,O23))</f>
        <v>Falschnegativrate</v>
      </c>
      <c r="C17" s="25"/>
      <c r="D17" s="5"/>
      <c r="E17" s="72"/>
      <c r="F17" s="72"/>
      <c r="G17" s="72"/>
      <c r="H17" s="72"/>
      <c r="I17" s="71"/>
      <c r="J17" s="5"/>
      <c r="K17" s="5"/>
      <c r="L17" s="5"/>
      <c r="N17" s="13"/>
      <c r="O17" s="14"/>
    </row>
    <row r="18" spans="1:15" x14ac:dyDescent="0.25">
      <c r="A18" s="5"/>
      <c r="B18" s="3" t="str">
        <f>IF(T!$D$2=T!$M$2,M25,IF(T!$D$2=T!$N$2,N25,O25))</f>
        <v>Falschpositivrate:</v>
      </c>
      <c r="C18" s="25"/>
      <c r="D18" s="5"/>
      <c r="E18" s="72"/>
      <c r="F18" s="72"/>
      <c r="G18" s="72"/>
      <c r="H18" s="72"/>
      <c r="I18" s="71"/>
      <c r="J18" s="5"/>
      <c r="K18" s="5"/>
      <c r="L18" s="5"/>
      <c r="N18" s="13"/>
      <c r="O18" s="14"/>
    </row>
    <row r="19" spans="1:15" x14ac:dyDescent="0.25">
      <c r="A19" s="5"/>
      <c r="B19" s="3" t="str">
        <f>IF(T!$D$2=T!$M$2,M27,IF(T!$D$2=T!$N$2,N27,O27))</f>
        <v>Relevanz:</v>
      </c>
      <c r="C19" s="25"/>
      <c r="D19" s="6"/>
      <c r="E19" s="72"/>
      <c r="F19" s="72"/>
      <c r="G19" s="72"/>
      <c r="H19" s="72"/>
      <c r="I19" s="71"/>
      <c r="J19" s="5"/>
      <c r="K19" s="5"/>
      <c r="L19" s="5"/>
      <c r="N19" s="13"/>
      <c r="O19" s="14"/>
    </row>
    <row r="20" spans="1:15" x14ac:dyDescent="0.25">
      <c r="A20" s="5"/>
      <c r="B20" s="3" t="str">
        <f>IF(T!$D$2=T!$M$2,M28,IF(T!$D$2=T!$N$2,N28,O28))</f>
        <v>Falschalarmrate:</v>
      </c>
      <c r="C20" s="25"/>
      <c r="D20" s="6"/>
      <c r="E20" s="72"/>
      <c r="F20" s="72"/>
      <c r="G20" s="72"/>
      <c r="H20" s="72"/>
      <c r="I20" s="71"/>
      <c r="J20" s="5"/>
      <c r="K20" s="5"/>
      <c r="L20" s="5"/>
      <c r="N20" s="13"/>
      <c r="O20" s="14"/>
    </row>
    <row r="21" spans="1:15" x14ac:dyDescent="0.25">
      <c r="A21" s="5"/>
      <c r="B21" s="3" t="str">
        <f>IF(T!$D$2=T!$M$2,M29,IF(T!$D$2=T!$N$2,N29,O29))</f>
        <v>Segreganz:</v>
      </c>
      <c r="C21" s="25"/>
      <c r="D21" s="6"/>
      <c r="E21" s="72"/>
      <c r="F21" s="72"/>
      <c r="G21" s="72"/>
      <c r="H21" s="71"/>
      <c r="I21" s="71"/>
      <c r="J21" s="5"/>
      <c r="K21" s="5"/>
      <c r="L21" s="5"/>
      <c r="N21" s="13"/>
      <c r="O21" s="14"/>
    </row>
    <row r="22" spans="1:15" ht="15.75" customHeight="1" x14ac:dyDescent="0.25">
      <c r="A22" s="5"/>
      <c r="B22" s="3" t="str">
        <f>IF(T!$D$2=T!$M$2,M30,IF(T!$D$2=T!$N$2,N30,O30))</f>
        <v>falsche Beruhigungsrate</v>
      </c>
      <c r="C22" s="25"/>
      <c r="D22" s="6"/>
      <c r="E22" s="72"/>
      <c r="F22" s="72"/>
      <c r="G22" s="72"/>
      <c r="H22" s="72"/>
      <c r="I22" s="71"/>
      <c r="J22" s="5"/>
      <c r="K22" s="5"/>
      <c r="L22" s="5"/>
      <c r="N22" s="13"/>
      <c r="O22" s="14"/>
    </row>
    <row r="23" spans="1:15" x14ac:dyDescent="0.25">
      <c r="A23" s="5"/>
      <c r="B23" s="3" t="str">
        <f>IF(T!$D$2=T!$M$2,M31,IF(T!$D$2=T!$N$2,N31,O31))</f>
        <v>diagnostische Effektivität</v>
      </c>
      <c r="C23" s="25"/>
      <c r="D23" s="6"/>
      <c r="E23" s="72"/>
      <c r="F23" s="73"/>
      <c r="G23" s="73"/>
      <c r="H23" s="73"/>
      <c r="I23" s="71"/>
      <c r="J23" s="5"/>
      <c r="K23" s="5"/>
      <c r="L23" s="5"/>
      <c r="M23" s="26" t="s">
        <v>82</v>
      </c>
      <c r="N23" s="13" t="s">
        <v>221</v>
      </c>
      <c r="O23" s="14" t="s">
        <v>48</v>
      </c>
    </row>
    <row r="24" spans="1:15" x14ac:dyDescent="0.25">
      <c r="A24" s="5"/>
      <c r="B24" s="64"/>
      <c r="C24" s="64"/>
      <c r="D24" s="6"/>
      <c r="E24" s="72"/>
      <c r="F24" s="73"/>
      <c r="G24" s="73"/>
      <c r="H24" s="73"/>
      <c r="I24" s="71"/>
      <c r="J24" s="5"/>
      <c r="K24" s="5"/>
      <c r="L24" s="5"/>
      <c r="N24" s="13"/>
      <c r="O24" s="14"/>
    </row>
    <row r="25" spans="1:15" x14ac:dyDescent="0.25">
      <c r="A25" s="5"/>
      <c r="B25" s="64"/>
      <c r="C25" s="64"/>
      <c r="D25" s="6"/>
      <c r="E25" s="72"/>
      <c r="F25" s="73"/>
      <c r="G25" s="73"/>
      <c r="H25" s="73"/>
      <c r="I25" s="71"/>
      <c r="J25" s="5"/>
      <c r="K25" s="5"/>
      <c r="L25" s="5"/>
      <c r="M25" s="26" t="s">
        <v>83</v>
      </c>
      <c r="N25" s="13" t="s">
        <v>222</v>
      </c>
      <c r="O25" s="14" t="s">
        <v>50</v>
      </c>
    </row>
    <row r="26" spans="1:15" x14ac:dyDescent="0.25">
      <c r="A26" s="5"/>
      <c r="B26" s="65"/>
      <c r="C26" s="65"/>
      <c r="D26" s="6"/>
      <c r="E26" s="72"/>
      <c r="F26" s="73"/>
      <c r="G26" s="73"/>
      <c r="H26" s="74"/>
      <c r="I26" s="71"/>
      <c r="J26" s="5"/>
      <c r="K26" s="5"/>
      <c r="L26" s="5"/>
      <c r="N26" s="13"/>
      <c r="O26" s="14"/>
    </row>
    <row r="27" spans="1:15" x14ac:dyDescent="0.25">
      <c r="A27" s="5"/>
      <c r="B27" s="64"/>
      <c r="C27" s="64"/>
      <c r="D27" s="6"/>
      <c r="E27" s="72"/>
      <c r="F27" s="73"/>
      <c r="G27" s="73"/>
      <c r="H27" s="73"/>
      <c r="I27" s="71"/>
      <c r="J27" s="5"/>
      <c r="K27" s="5"/>
      <c r="L27" s="5"/>
      <c r="M27" s="26" t="s">
        <v>85</v>
      </c>
      <c r="N27" s="13" t="s">
        <v>70</v>
      </c>
      <c r="O27" s="14" t="s">
        <v>53</v>
      </c>
    </row>
    <row r="28" spans="1:15" x14ac:dyDescent="0.25">
      <c r="A28" s="5"/>
      <c r="B28" s="65"/>
      <c r="C28" s="65"/>
      <c r="D28" s="6"/>
      <c r="E28" s="72"/>
      <c r="F28" s="73"/>
      <c r="G28" s="73"/>
      <c r="H28" s="73"/>
      <c r="I28" s="71"/>
      <c r="J28" s="5"/>
      <c r="K28" s="5"/>
      <c r="L28" s="5"/>
      <c r="M28" s="26" t="s">
        <v>86</v>
      </c>
      <c r="N28" s="13" t="s">
        <v>75</v>
      </c>
      <c r="O28" s="14" t="s">
        <v>54</v>
      </c>
    </row>
    <row r="29" spans="1:15" x14ac:dyDescent="0.25">
      <c r="A29" s="5"/>
      <c r="B29" s="64"/>
      <c r="C29" s="64"/>
      <c r="D29" s="6"/>
      <c r="E29" s="72"/>
      <c r="F29" s="73"/>
      <c r="G29" s="73"/>
      <c r="H29" s="73"/>
      <c r="I29" s="71"/>
      <c r="J29" s="5"/>
      <c r="K29" s="5"/>
      <c r="L29" s="5"/>
      <c r="M29" s="26" t="s">
        <v>87</v>
      </c>
      <c r="N29" s="13" t="s">
        <v>71</v>
      </c>
      <c r="O29" s="14" t="s">
        <v>55</v>
      </c>
    </row>
    <row r="30" spans="1:15" x14ac:dyDescent="0.25">
      <c r="A30" s="5"/>
      <c r="B30" s="64"/>
      <c r="C30" s="64"/>
      <c r="D30" s="6"/>
      <c r="E30" s="72"/>
      <c r="F30" s="73"/>
      <c r="G30" s="73"/>
      <c r="H30" s="73"/>
      <c r="I30" s="71"/>
      <c r="J30" s="5"/>
      <c r="K30" s="5"/>
      <c r="L30" s="5"/>
      <c r="M30" s="26" t="s">
        <v>88</v>
      </c>
      <c r="N30" s="13" t="s">
        <v>76</v>
      </c>
      <c r="O30" s="14" t="s">
        <v>56</v>
      </c>
    </row>
    <row r="31" spans="1:15" s="26" customFormat="1" x14ac:dyDescent="0.25">
      <c r="A31" s="5"/>
      <c r="B31" s="66"/>
      <c r="C31" s="66"/>
      <c r="D31" s="6"/>
      <c r="E31" s="72"/>
      <c r="F31" s="73"/>
      <c r="G31" s="73"/>
      <c r="H31" s="74"/>
      <c r="I31" s="71"/>
      <c r="J31" s="5"/>
      <c r="K31" s="5"/>
      <c r="L31" s="5"/>
      <c r="M31" s="26" t="s">
        <v>89</v>
      </c>
      <c r="N31" s="13" t="s">
        <v>97</v>
      </c>
      <c r="O31" s="14" t="s">
        <v>57</v>
      </c>
    </row>
    <row r="32" spans="1:15" s="26" customFormat="1" x14ac:dyDescent="0.25">
      <c r="A32" s="5"/>
      <c r="B32" s="66"/>
      <c r="C32" s="66"/>
      <c r="D32" s="6"/>
      <c r="E32" s="72"/>
      <c r="F32" s="73"/>
      <c r="G32" s="73"/>
      <c r="H32" s="73"/>
      <c r="I32" s="71"/>
      <c r="J32" s="5"/>
      <c r="K32" s="5"/>
      <c r="L32" s="5"/>
    </row>
    <row r="33" spans="1:12" s="26" customFormat="1" x14ac:dyDescent="0.25">
      <c r="A33" s="5"/>
      <c r="B33" s="66"/>
      <c r="C33" s="66"/>
      <c r="D33" s="6"/>
      <c r="E33" s="72"/>
      <c r="F33" s="73"/>
      <c r="G33" s="73"/>
      <c r="H33" s="73"/>
      <c r="I33" s="71"/>
      <c r="J33" s="5"/>
      <c r="K33" s="5"/>
      <c r="L33" s="5"/>
    </row>
    <row r="34" spans="1:12" s="26" customFormat="1" x14ac:dyDescent="0.25">
      <c r="A34" s="5"/>
      <c r="B34" s="66"/>
      <c r="C34" s="66"/>
      <c r="D34" s="6"/>
      <c r="E34" s="72"/>
      <c r="F34" s="73"/>
      <c r="G34" s="73"/>
      <c r="H34" s="73"/>
      <c r="I34" s="71"/>
      <c r="J34" s="5"/>
      <c r="K34" s="5"/>
      <c r="L34" s="5"/>
    </row>
    <row r="35" spans="1:12" s="26" customFormat="1" x14ac:dyDescent="0.25">
      <c r="A35" s="5"/>
      <c r="B35" s="64"/>
      <c r="C35" s="64"/>
      <c r="D35" s="6"/>
      <c r="E35" s="72"/>
      <c r="F35" s="73"/>
      <c r="G35" s="73"/>
      <c r="H35" s="73"/>
      <c r="I35" s="71"/>
      <c r="J35" s="5"/>
      <c r="K35" s="5"/>
      <c r="L35" s="5"/>
    </row>
    <row r="36" spans="1:12" s="26" customFormat="1" x14ac:dyDescent="0.25">
      <c r="A36" s="5"/>
      <c r="B36" s="66"/>
      <c r="C36" s="66"/>
      <c r="D36" s="6"/>
      <c r="E36" s="72"/>
      <c r="F36" s="73"/>
      <c r="G36" s="73"/>
      <c r="H36" s="74"/>
      <c r="I36" s="71"/>
      <c r="J36" s="5"/>
      <c r="K36" s="5"/>
      <c r="L36" s="5"/>
    </row>
    <row r="37" spans="1:12" s="26" customFormat="1" x14ac:dyDescent="0.25">
      <c r="A37" s="5"/>
      <c r="B37" s="64"/>
      <c r="C37" s="64"/>
      <c r="D37" s="6"/>
      <c r="E37" s="72"/>
      <c r="F37" s="73"/>
      <c r="G37" s="73"/>
      <c r="H37" s="73"/>
      <c r="I37" s="71"/>
      <c r="J37" s="5"/>
      <c r="K37" s="5"/>
      <c r="L37" s="5"/>
    </row>
    <row r="38" spans="1:12" s="26" customFormat="1" x14ac:dyDescent="0.25">
      <c r="A38" s="5"/>
      <c r="B38" s="6"/>
      <c r="C38" s="6"/>
      <c r="D38" s="6"/>
      <c r="E38" s="72"/>
      <c r="F38" s="73"/>
      <c r="G38" s="73"/>
      <c r="H38" s="73"/>
      <c r="I38" s="71"/>
      <c r="J38" s="5"/>
      <c r="K38" s="5"/>
      <c r="L38" s="5"/>
    </row>
    <row r="39" spans="1:12" s="26" customFormat="1" x14ac:dyDescent="0.25">
      <c r="A39" s="5"/>
      <c r="B39" s="5"/>
      <c r="C39" s="5"/>
      <c r="D39" s="5"/>
      <c r="E39" s="72"/>
      <c r="F39" s="73"/>
      <c r="G39" s="73"/>
      <c r="H39" s="73"/>
      <c r="I39" s="71"/>
      <c r="J39" s="5"/>
      <c r="K39" s="5"/>
      <c r="L39" s="5"/>
    </row>
    <row r="40" spans="1:12" s="26" customFormat="1" x14ac:dyDescent="0.25">
      <c r="A40" s="5"/>
      <c r="B40" s="5"/>
      <c r="C40" s="5"/>
      <c r="D40" s="5"/>
      <c r="E40" s="72"/>
      <c r="F40" s="73"/>
      <c r="G40" s="73"/>
      <c r="H40" s="73"/>
      <c r="I40" s="71"/>
      <c r="J40" s="5"/>
      <c r="K40" s="5"/>
      <c r="L40" s="5"/>
    </row>
    <row r="41" spans="1:12" s="26" customFormat="1" x14ac:dyDescent="0.25">
      <c r="A41" s="5"/>
      <c r="B41" s="5"/>
      <c r="C41" s="5"/>
      <c r="D41" s="5"/>
      <c r="E41" s="71"/>
      <c r="F41" s="74"/>
      <c r="G41" s="74"/>
      <c r="H41" s="74"/>
      <c r="I41" s="71"/>
      <c r="J41" s="5"/>
      <c r="K41" s="5"/>
      <c r="L41" s="5"/>
    </row>
    <row r="42" spans="1:12" s="26" customFormat="1" x14ac:dyDescent="0.25">
      <c r="A42" s="5"/>
      <c r="B42" s="5"/>
      <c r="C42" s="5"/>
      <c r="D42" s="5"/>
      <c r="E42" s="72"/>
      <c r="F42" s="73"/>
      <c r="G42" s="73"/>
      <c r="H42" s="73"/>
      <c r="I42" s="71"/>
      <c r="J42" s="5"/>
      <c r="K42" s="5"/>
      <c r="L42" s="5"/>
    </row>
    <row r="43" spans="1:12" s="26" customFormat="1" x14ac:dyDescent="0.25">
      <c r="A43" s="5"/>
      <c r="B43" s="5"/>
      <c r="C43" s="5"/>
      <c r="D43" s="5"/>
      <c r="E43" s="72"/>
      <c r="F43" s="73"/>
      <c r="G43" s="73"/>
      <c r="H43" s="73"/>
      <c r="I43" s="71"/>
      <c r="J43" s="5"/>
      <c r="K43" s="5"/>
      <c r="L43" s="5"/>
    </row>
    <row r="44" spans="1:12" s="26" customFormat="1" x14ac:dyDescent="0.25">
      <c r="A44" s="5"/>
      <c r="B44" s="5"/>
      <c r="C44" s="5"/>
      <c r="D44" s="5"/>
      <c r="E44" s="72"/>
      <c r="F44" s="73"/>
      <c r="G44" s="73"/>
      <c r="H44" s="73"/>
      <c r="I44" s="71"/>
      <c r="J44" s="5"/>
      <c r="K44" s="5"/>
      <c r="L44" s="5"/>
    </row>
    <row r="45" spans="1:12" s="26" customFormat="1" x14ac:dyDescent="0.25">
      <c r="A45" s="5"/>
      <c r="B45" s="5"/>
      <c r="C45" s="5"/>
      <c r="D45" s="5"/>
      <c r="E45" s="72"/>
      <c r="F45" s="73"/>
      <c r="G45" s="73"/>
      <c r="H45" s="73"/>
      <c r="I45" s="71"/>
      <c r="J45" s="5"/>
      <c r="K45" s="5"/>
      <c r="L45" s="5"/>
    </row>
    <row r="46" spans="1:12" s="26" customFormat="1" x14ac:dyDescent="0.25">
      <c r="A46" s="5"/>
      <c r="B46" s="5"/>
      <c r="C46" s="5"/>
      <c r="D46" s="5"/>
      <c r="E46" s="71"/>
      <c r="F46" s="74"/>
      <c r="G46" s="74"/>
      <c r="H46" s="74"/>
      <c r="I46" s="71"/>
      <c r="J46" s="5"/>
      <c r="K46" s="5"/>
      <c r="L46" s="5"/>
    </row>
    <row r="47" spans="1:12" s="26" customFormat="1" x14ac:dyDescent="0.25">
      <c r="A47" s="5"/>
      <c r="B47" s="5"/>
      <c r="C47" s="5"/>
      <c r="D47" s="5"/>
      <c r="E47" s="72"/>
      <c r="F47" s="73"/>
      <c r="G47" s="73"/>
      <c r="H47" s="73"/>
      <c r="I47" s="71"/>
      <c r="J47" s="5"/>
      <c r="K47" s="5"/>
      <c r="L47" s="5"/>
    </row>
    <row r="48" spans="1:12" s="26" customFormat="1" x14ac:dyDescent="0.25">
      <c r="A48" s="5"/>
      <c r="B48" s="5"/>
      <c r="C48" s="5"/>
      <c r="D48" s="5"/>
      <c r="E48" s="72"/>
      <c r="F48" s="73"/>
      <c r="G48" s="73"/>
      <c r="H48" s="73"/>
      <c r="I48" s="71"/>
      <c r="J48" s="5"/>
      <c r="K48" s="5"/>
      <c r="L48" s="5"/>
    </row>
    <row r="49" spans="1:12" s="26" customFormat="1" x14ac:dyDescent="0.25">
      <c r="A49" s="5"/>
      <c r="B49" s="5"/>
      <c r="C49" s="5"/>
      <c r="D49" s="5"/>
      <c r="E49" s="72"/>
      <c r="F49" s="73"/>
      <c r="G49" s="73"/>
      <c r="H49" s="73"/>
      <c r="I49" s="71"/>
      <c r="J49" s="5"/>
      <c r="K49" s="5"/>
      <c r="L49" s="5"/>
    </row>
    <row r="50" spans="1:12" s="26" customFormat="1" x14ac:dyDescent="0.25">
      <c r="A50" s="5"/>
      <c r="B50" s="5"/>
      <c r="C50" s="5"/>
      <c r="D50" s="5"/>
      <c r="E50" s="72"/>
      <c r="F50" s="73"/>
      <c r="G50" s="73"/>
      <c r="H50" s="73"/>
      <c r="I50" s="71"/>
      <c r="J50" s="5"/>
      <c r="K50" s="5"/>
      <c r="L50" s="5"/>
    </row>
    <row r="51" spans="1:12" s="26" customFormat="1" x14ac:dyDescent="0.25">
      <c r="A51" s="5"/>
      <c r="B51" s="5"/>
      <c r="C51" s="5"/>
      <c r="D51" s="5"/>
      <c r="E51" s="71"/>
      <c r="F51" s="74"/>
      <c r="G51" s="74"/>
      <c r="H51" s="74"/>
      <c r="I51" s="71"/>
      <c r="J51" s="5"/>
      <c r="K51" s="5"/>
      <c r="L51" s="5"/>
    </row>
    <row r="52" spans="1:12" s="26" customFormat="1" x14ac:dyDescent="0.25">
      <c r="A52" s="5"/>
      <c r="B52" s="5"/>
      <c r="C52" s="5"/>
      <c r="D52" s="5"/>
      <c r="E52" s="72"/>
      <c r="F52" s="73"/>
      <c r="G52" s="73"/>
      <c r="H52" s="73"/>
      <c r="I52" s="71"/>
      <c r="J52" s="5"/>
      <c r="K52" s="5"/>
      <c r="L52" s="5"/>
    </row>
    <row r="53" spans="1:12" s="26" customFormat="1" x14ac:dyDescent="0.25">
      <c r="A53" s="5"/>
      <c r="B53" s="5"/>
      <c r="C53" s="5"/>
      <c r="D53" s="5"/>
      <c r="E53" s="72"/>
      <c r="F53" s="73"/>
      <c r="G53" s="73"/>
      <c r="H53" s="73"/>
      <c r="I53" s="71"/>
      <c r="J53" s="5"/>
      <c r="K53" s="5"/>
      <c r="L53" s="5"/>
    </row>
    <row r="54" spans="1:12" s="26" customFormat="1" x14ac:dyDescent="0.25">
      <c r="A54" s="5"/>
      <c r="B54" s="5"/>
      <c r="C54" s="5"/>
      <c r="D54" s="5"/>
      <c r="E54" s="72"/>
      <c r="F54" s="73"/>
      <c r="G54" s="73"/>
      <c r="H54" s="73"/>
      <c r="I54" s="71"/>
      <c r="J54" s="5"/>
      <c r="K54" s="5"/>
      <c r="L54" s="5"/>
    </row>
    <row r="55" spans="1:12" s="26" customFormat="1" x14ac:dyDescent="0.25">
      <c r="A55" s="5"/>
      <c r="B55" s="5"/>
      <c r="C55" s="5"/>
      <c r="D55" s="5"/>
      <c r="E55" s="72"/>
      <c r="F55" s="73"/>
      <c r="G55" s="73"/>
      <c r="H55" s="73"/>
      <c r="I55" s="71"/>
      <c r="J55" s="5"/>
      <c r="K55" s="5"/>
      <c r="L55" s="5"/>
    </row>
    <row r="56" spans="1:12" s="26" customFormat="1" x14ac:dyDescent="0.25">
      <c r="A56" s="5"/>
      <c r="B56" s="5"/>
      <c r="C56" s="5"/>
      <c r="D56" s="5"/>
      <c r="E56" s="71"/>
      <c r="F56" s="74"/>
      <c r="G56" s="74"/>
      <c r="H56" s="74"/>
      <c r="I56" s="71"/>
      <c r="J56" s="5"/>
      <c r="K56" s="5"/>
      <c r="L56" s="5"/>
    </row>
    <row r="57" spans="1:12" s="26" customFormat="1" x14ac:dyDescent="0.25">
      <c r="A57" s="5"/>
      <c r="B57" s="5"/>
      <c r="C57" s="5"/>
      <c r="D57" s="5"/>
      <c r="E57" s="72"/>
      <c r="F57" s="73"/>
      <c r="G57" s="73"/>
      <c r="H57" s="73"/>
      <c r="I57" s="71"/>
      <c r="J57" s="5"/>
      <c r="K57" s="5"/>
      <c r="L57" s="5"/>
    </row>
    <row r="58" spans="1:12" s="26" customFormat="1" x14ac:dyDescent="0.25">
      <c r="A58" s="5"/>
      <c r="B58" s="5"/>
      <c r="C58" s="5"/>
      <c r="D58" s="5"/>
      <c r="E58" s="72"/>
      <c r="F58" s="73"/>
      <c r="G58" s="73"/>
      <c r="H58" s="73"/>
      <c r="I58" s="71"/>
      <c r="J58" s="5"/>
      <c r="K58" s="5"/>
      <c r="L58" s="5"/>
    </row>
    <row r="59" spans="1:12" s="26" customFormat="1" x14ac:dyDescent="0.25">
      <c r="A59" s="5"/>
      <c r="B59" s="5"/>
      <c r="C59" s="5"/>
      <c r="D59" s="5"/>
      <c r="E59" s="72"/>
      <c r="F59" s="73"/>
      <c r="G59" s="73"/>
      <c r="H59" s="73"/>
      <c r="I59" s="71"/>
      <c r="J59" s="5"/>
      <c r="K59" s="5"/>
      <c r="L59" s="5"/>
    </row>
    <row r="60" spans="1:12" s="26" customFormat="1" x14ac:dyDescent="0.25">
      <c r="A60" s="5"/>
      <c r="B60" s="5"/>
      <c r="C60" s="5"/>
      <c r="D60" s="5"/>
      <c r="E60" s="72"/>
      <c r="F60" s="73"/>
      <c r="G60" s="73"/>
      <c r="H60" s="73"/>
      <c r="I60" s="71"/>
      <c r="J60" s="5"/>
      <c r="K60" s="5"/>
      <c r="L60" s="5"/>
    </row>
    <row r="61" spans="1:12" s="26" customFormat="1" x14ac:dyDescent="0.25">
      <c r="A61" s="5"/>
      <c r="B61" s="5"/>
      <c r="C61" s="5"/>
      <c r="D61" s="5"/>
      <c r="E61" s="71"/>
      <c r="F61" s="71"/>
      <c r="G61" s="71"/>
      <c r="H61" s="71"/>
      <c r="I61" s="71"/>
      <c r="J61" s="5"/>
      <c r="K61" s="5"/>
      <c r="L61" s="5"/>
    </row>
    <row r="62" spans="1:12" s="26" customFormat="1" x14ac:dyDescent="0.25">
      <c r="A62" s="5"/>
      <c r="B62" s="5"/>
      <c r="C62" s="5"/>
      <c r="D62" s="5"/>
      <c r="E62" s="71"/>
      <c r="F62" s="71"/>
      <c r="G62" s="71"/>
      <c r="H62" s="71"/>
      <c r="I62" s="71"/>
      <c r="J62" s="5"/>
      <c r="K62" s="5"/>
      <c r="L62" s="5"/>
    </row>
    <row r="63" spans="1:12" s="26" customForma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s="26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s="26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s="26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s="26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s="26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</sheetData>
  <mergeCells count="4">
    <mergeCell ref="F9:G9"/>
    <mergeCell ref="H9:H10"/>
    <mergeCell ref="D11:D12"/>
    <mergeCell ref="D13:E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/>
  </sheetViews>
  <sheetFormatPr defaultColWidth="0" defaultRowHeight="15" zeroHeight="1" x14ac:dyDescent="0.25"/>
  <cols>
    <col min="1" max="1" width="9.140625" customWidth="1"/>
    <col min="2" max="2" width="60.7109375" customWidth="1"/>
    <col min="3" max="3" width="15.7109375" customWidth="1"/>
    <col min="4" max="4" width="30.7109375" customWidth="1"/>
    <col min="5" max="8" width="15.7109375" customWidth="1"/>
    <col min="9" max="12" width="9.140625" customWidth="1"/>
    <col min="13" max="15" width="60.7109375" style="26" hidden="1" customWidth="1"/>
    <col min="16" max="16384" width="9.140625" hidden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21" x14ac:dyDescent="0.35">
      <c r="A2" s="5"/>
      <c r="B2" s="15" t="str">
        <f>IF(T!$D$2=T!$M$2,M2,IF(T!$D$2=T!$N$2,N2,O2))</f>
        <v>Gib die gefragten Werte in den grünen Zellen!</v>
      </c>
      <c r="C2" s="6"/>
      <c r="D2" s="6"/>
      <c r="E2" s="6"/>
      <c r="F2" s="6"/>
      <c r="G2" s="6"/>
      <c r="H2" s="5"/>
      <c r="I2" s="5"/>
      <c r="J2" s="5"/>
      <c r="K2" s="5"/>
      <c r="L2" s="5"/>
      <c r="M2" s="12" t="s">
        <v>30</v>
      </c>
      <c r="N2" s="13" t="s">
        <v>72</v>
      </c>
      <c r="O2" s="14" t="s">
        <v>31</v>
      </c>
    </row>
    <row r="3" spans="1:15" x14ac:dyDescent="0.25">
      <c r="A3" s="5"/>
      <c r="B3" s="6"/>
      <c r="C3" s="6"/>
      <c r="D3" s="6"/>
      <c r="E3" s="6"/>
      <c r="F3" s="6"/>
      <c r="G3" s="6"/>
      <c r="H3" s="5"/>
      <c r="I3" s="5"/>
      <c r="J3" s="5"/>
      <c r="K3" s="5"/>
      <c r="L3" s="5"/>
      <c r="M3" s="26" t="s">
        <v>107</v>
      </c>
      <c r="N3" s="13" t="s">
        <v>166</v>
      </c>
      <c r="O3" s="14" t="s">
        <v>165</v>
      </c>
    </row>
    <row r="4" spans="1:15" ht="30" customHeight="1" x14ac:dyDescent="0.25">
      <c r="A4" s="5"/>
      <c r="B4" s="76" t="str">
        <f>IF(T!$D$2=T!$M$2,M3,IF(T!$D$2=T!$N$2,N3,O3))</f>
        <v>Eine neue Früherkennungsmethode wird eingesetzt für die Diagnostisierung einer Krankheit mit 2% Prävalenz.</v>
      </c>
      <c r="C4" s="6"/>
      <c r="D4" s="6"/>
      <c r="E4" s="6"/>
      <c r="F4" s="6"/>
      <c r="G4" s="6"/>
      <c r="H4" s="5"/>
      <c r="I4" s="5"/>
      <c r="J4" s="5"/>
      <c r="K4" s="5"/>
      <c r="L4" s="5"/>
      <c r="M4" s="26" t="s">
        <v>108</v>
      </c>
      <c r="N4" s="13" t="s">
        <v>160</v>
      </c>
      <c r="O4" s="14" t="s">
        <v>161</v>
      </c>
    </row>
    <row r="5" spans="1:15" ht="30" customHeight="1" x14ac:dyDescent="0.25">
      <c r="A5" s="5"/>
      <c r="B5" s="78" t="str">
        <f>IF(T!$D$2=T!$M$2,M4,IF(T!$D$2=T!$N$2,N4,O4))</f>
        <v>Die Sensitivität der Methode ist 99%, die Spezifizität ist 86%.</v>
      </c>
      <c r="C5" s="6"/>
      <c r="D5" s="6"/>
      <c r="E5" s="6"/>
      <c r="F5" s="6"/>
      <c r="G5" s="6"/>
      <c r="H5" s="5"/>
      <c r="I5" s="5"/>
      <c r="J5" s="5"/>
      <c r="K5" s="5"/>
      <c r="L5" s="5"/>
      <c r="N5" s="13"/>
      <c r="O5" s="14"/>
    </row>
    <row r="6" spans="1:15" x14ac:dyDescent="0.25">
      <c r="A6" s="5"/>
      <c r="B6" s="6"/>
      <c r="C6" s="6"/>
      <c r="D6" s="6"/>
      <c r="E6" s="6"/>
      <c r="F6" s="6"/>
      <c r="G6" s="6"/>
      <c r="H6" s="5"/>
      <c r="I6" s="5"/>
      <c r="J6" s="5"/>
      <c r="K6" s="5"/>
      <c r="L6" s="5"/>
      <c r="M6" s="26" t="s">
        <v>2</v>
      </c>
      <c r="N6" s="13" t="s">
        <v>93</v>
      </c>
      <c r="O6" s="14" t="s">
        <v>35</v>
      </c>
    </row>
    <row r="7" spans="1:15" x14ac:dyDescent="0.25">
      <c r="A7" s="5"/>
      <c r="B7" s="35" t="str">
        <f>IF(T!$D$2=T!$M$2,M6,IF(T!$D$2=T!$N$2,N6,O6))</f>
        <v>Stelle die Wahrheitsmatrix zusammen.</v>
      </c>
      <c r="C7" s="6"/>
      <c r="D7" s="6"/>
      <c r="E7" s="6"/>
      <c r="F7" s="6"/>
      <c r="G7" s="6"/>
      <c r="H7" s="5"/>
      <c r="I7" s="5"/>
      <c r="J7" s="5"/>
      <c r="K7" s="5"/>
      <c r="L7" s="5"/>
      <c r="M7" s="26" t="s">
        <v>104</v>
      </c>
      <c r="N7" s="13" t="s">
        <v>103</v>
      </c>
      <c r="O7" s="14" t="s">
        <v>105</v>
      </c>
    </row>
    <row r="8" spans="1:15" x14ac:dyDescent="0.25">
      <c r="A8" s="5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26" t="s">
        <v>8</v>
      </c>
      <c r="N8" s="13" t="s">
        <v>96</v>
      </c>
      <c r="O8" s="14" t="s">
        <v>43</v>
      </c>
    </row>
    <row r="9" spans="1:15" ht="30" customHeight="1" x14ac:dyDescent="0.25">
      <c r="A9" s="5"/>
      <c r="B9" s="6"/>
      <c r="C9" s="5"/>
      <c r="D9" s="6"/>
      <c r="E9" s="6"/>
      <c r="F9" s="85" t="str">
        <f>IF(T!$D$2=T!$M$2,M11,IF(T!$D$2=T!$N$2,N11,O11))</f>
        <v>Ergebins des diagnostischen Tests</v>
      </c>
      <c r="G9" s="88"/>
      <c r="H9" s="89" t="str">
        <f>IF(T!$D$2=T!$M$2,M14,IF(T!$D$2=T!$N$2,N14,O14))</f>
        <v>Randhäufigkeit</v>
      </c>
      <c r="I9" s="5"/>
      <c r="J9" s="5"/>
      <c r="K9" s="5"/>
      <c r="L9" s="5"/>
      <c r="M9" s="26" t="s">
        <v>6</v>
      </c>
      <c r="N9" s="13" t="s">
        <v>94</v>
      </c>
      <c r="O9" s="14" t="s">
        <v>36</v>
      </c>
    </row>
    <row r="10" spans="1:15" ht="15.75" thickBot="1" x14ac:dyDescent="0.3">
      <c r="A10" s="5"/>
      <c r="B10" s="6"/>
      <c r="C10" s="5"/>
      <c r="D10" s="6"/>
      <c r="E10" s="6"/>
      <c r="F10" s="2" t="str">
        <f>IF(T!$D$2=T!$M$2,M12,IF(T!$D$2=T!$N$2,N12,O12))</f>
        <v>negativ</v>
      </c>
      <c r="G10" s="2" t="str">
        <f>IF(T!$D$2=T!$M$2,M13,IF(T!$D$2=T!$N$2,N13,O13))</f>
        <v>positiv</v>
      </c>
      <c r="H10" s="90"/>
      <c r="I10" s="5"/>
      <c r="J10" s="5"/>
      <c r="K10" s="5"/>
      <c r="L10" s="5"/>
      <c r="M10" s="26" t="s">
        <v>7</v>
      </c>
      <c r="N10" s="13" t="s">
        <v>95</v>
      </c>
      <c r="O10" s="14" t="s">
        <v>37</v>
      </c>
    </row>
    <row r="11" spans="1:15" x14ac:dyDescent="0.25">
      <c r="A11" s="5"/>
      <c r="B11" s="6"/>
      <c r="C11" s="5"/>
      <c r="D11" s="89" t="str">
        <f>IF(T!$D$2=T!$M$2,M8,IF(T!$D$2=T!$N$2,N8,O8))</f>
        <v>tatsächliche Zustand (Ergebnis der "Goldstandard"-Methode)</v>
      </c>
      <c r="E11" s="16" t="str">
        <f>IF(T!$D$2=T!$M$2,M9,IF(T!$D$2=T!$N$2,N9,O9))</f>
        <v>gesund</v>
      </c>
      <c r="F11" s="47">
        <f>H11*0.86</f>
        <v>0.84279999999999999</v>
      </c>
      <c r="G11" s="48">
        <f>H11-F11</f>
        <v>0.13719999999999999</v>
      </c>
      <c r="H11" s="49">
        <f>H13-H12</f>
        <v>0.98</v>
      </c>
      <c r="I11" s="5"/>
      <c r="J11" s="5"/>
      <c r="K11" s="5"/>
      <c r="L11" s="5"/>
      <c r="M11" s="26" t="s">
        <v>5</v>
      </c>
      <c r="N11" s="13" t="s">
        <v>62</v>
      </c>
      <c r="O11" s="14" t="s">
        <v>38</v>
      </c>
    </row>
    <row r="12" spans="1:15" ht="15.75" thickBot="1" x14ac:dyDescent="0.3">
      <c r="A12" s="5"/>
      <c r="B12" s="6"/>
      <c r="C12" s="5"/>
      <c r="D12" s="90"/>
      <c r="E12" s="16" t="str">
        <f>IF(T!$D$2=T!$M$2,M10,IF(T!$D$2=T!$N$2,N10,O10))</f>
        <v>krank</v>
      </c>
      <c r="F12" s="50">
        <f>H12-G12</f>
        <v>1.9999999999999879E-4</v>
      </c>
      <c r="G12" s="51">
        <f>H12*0.99</f>
        <v>1.9800000000000002E-2</v>
      </c>
      <c r="H12" s="49">
        <v>0.02</v>
      </c>
      <c r="I12" s="5"/>
      <c r="J12" s="5"/>
      <c r="K12" s="5"/>
      <c r="L12" s="5"/>
      <c r="M12" s="26" t="s">
        <v>3</v>
      </c>
      <c r="N12" s="13" t="s">
        <v>61</v>
      </c>
      <c r="O12" s="14" t="s">
        <v>39</v>
      </c>
    </row>
    <row r="13" spans="1:15" x14ac:dyDescent="0.25">
      <c r="A13" s="5"/>
      <c r="B13" s="6"/>
      <c r="C13" s="5"/>
      <c r="D13" s="85" t="str">
        <f>IF(T!$D$2=T!$M$2,M14,IF(T!$D$2=T!$N$2,N14,O14))</f>
        <v>Randhäufigkeit</v>
      </c>
      <c r="E13" s="88"/>
      <c r="F13" s="52">
        <f>SUM(F11:F12)</f>
        <v>0.84299999999999997</v>
      </c>
      <c r="G13" s="52">
        <f>SUM(G11:G12)</f>
        <v>0.157</v>
      </c>
      <c r="H13" s="53">
        <v>1</v>
      </c>
      <c r="I13" s="5"/>
      <c r="J13" s="5"/>
      <c r="K13" s="5"/>
      <c r="L13" s="5"/>
      <c r="M13" s="26" t="s">
        <v>4</v>
      </c>
      <c r="N13" s="13" t="s">
        <v>60</v>
      </c>
      <c r="O13" s="14" t="s">
        <v>40</v>
      </c>
    </row>
    <row r="14" spans="1:15" x14ac:dyDescent="0.25">
      <c r="A14" s="5"/>
      <c r="B14" s="6"/>
      <c r="C14" s="6"/>
      <c r="D14" s="6"/>
      <c r="E14" s="6"/>
      <c r="F14" s="6"/>
      <c r="G14" s="6"/>
      <c r="H14" s="5"/>
      <c r="I14" s="5"/>
      <c r="J14" s="5"/>
      <c r="K14" s="5"/>
      <c r="L14" s="5"/>
      <c r="M14" s="26" t="s">
        <v>9</v>
      </c>
      <c r="N14" s="13" t="s">
        <v>63</v>
      </c>
      <c r="O14" s="14" t="s">
        <v>41</v>
      </c>
    </row>
    <row r="15" spans="1:15" ht="15.75" customHeight="1" x14ac:dyDescent="0.25">
      <c r="A15" s="5"/>
      <c r="B15" s="3" t="str">
        <f>IF(T!$D$2=T!$M$2,M15,IF(T!$D$2=T!$N$2,N15,O15))</f>
        <v>Berechne die folgenden Parameter.</v>
      </c>
      <c r="C15" s="6"/>
      <c r="D15" s="5"/>
      <c r="E15" s="34" t="str">
        <f>IF(T!$D$2=T!$M$2,M7,IF(T!$D$2=T!$N$2,N7,O7))</f>
        <v>Schritt-für-Schritt Zusammenstellung der Wahrheitsmatrix:</v>
      </c>
      <c r="F15" s="5"/>
      <c r="G15" s="5"/>
      <c r="H15" s="5"/>
      <c r="I15" s="5"/>
      <c r="J15" s="5"/>
      <c r="K15" s="5"/>
      <c r="L15" s="5"/>
      <c r="M15" s="26" t="s">
        <v>90</v>
      </c>
      <c r="N15" s="13" t="s">
        <v>91</v>
      </c>
      <c r="O15" s="14" t="s">
        <v>92</v>
      </c>
    </row>
    <row r="16" spans="1:15" x14ac:dyDescent="0.25">
      <c r="A16" s="5"/>
      <c r="B16" s="6"/>
      <c r="C16" s="6"/>
      <c r="D16" s="5"/>
      <c r="E16" s="5"/>
      <c r="F16" s="5"/>
      <c r="G16" s="5"/>
      <c r="H16" s="5"/>
      <c r="I16" s="5"/>
      <c r="J16" s="5"/>
      <c r="K16" s="5"/>
      <c r="L16" s="5"/>
      <c r="N16" s="13"/>
      <c r="O16" s="14"/>
    </row>
    <row r="17" spans="1:15" ht="15.75" thickBot="1" x14ac:dyDescent="0.3">
      <c r="A17" s="5"/>
      <c r="B17" s="3" t="str">
        <f>IF(T!$D$2=T!$M$2,M23,IF(T!$D$2=T!$N$2,N23,O23))</f>
        <v>Falschnegativrate</v>
      </c>
      <c r="C17" s="25">
        <f>F12/H12</f>
        <v>9.9999999999999395E-3</v>
      </c>
      <c r="D17" s="5"/>
      <c r="E17" s="6"/>
      <c r="F17" s="2" t="str">
        <f>IF(T!$D$2=T!$M$2,M12,IF(T!$D$2=T!$N$2,N12,O12))</f>
        <v>negativ</v>
      </c>
      <c r="G17" s="2" t="str">
        <f>IF(T!$D$2=T!$M$2,M13,IF(T!$D$2=T!$N$2,N13,O13))</f>
        <v>positiv</v>
      </c>
      <c r="H17" s="35" t="str">
        <f>IF(T!$D$2=T!$M$2,M14,IF(T!$D$2=T!$N$2,N14,O14))</f>
        <v>Randhäufigkeit</v>
      </c>
      <c r="I17" s="5"/>
      <c r="J17" s="5"/>
      <c r="K17" s="5"/>
      <c r="L17" s="5"/>
      <c r="N17" s="13"/>
      <c r="O17" s="14"/>
    </row>
    <row r="18" spans="1:15" x14ac:dyDescent="0.25">
      <c r="A18" s="5"/>
      <c r="B18" s="3" t="str">
        <f>IF(T!$D$2=T!$M$2,M25,IF(T!$D$2=T!$N$2,N25,O25))</f>
        <v>Falschpositivrate:</v>
      </c>
      <c r="C18" s="25">
        <f>G11/H11</f>
        <v>0.13999999999999999</v>
      </c>
      <c r="D18" s="5"/>
      <c r="E18" s="16" t="str">
        <f>IF(T!$D$2=T!$M$2,M9,IF(T!$D$2=T!$N$2,N9,O9))</f>
        <v>gesund</v>
      </c>
      <c r="F18" s="37"/>
      <c r="G18" s="38"/>
      <c r="H18" s="39"/>
      <c r="I18" s="5"/>
      <c r="J18" s="5"/>
      <c r="K18" s="5"/>
      <c r="L18" s="5"/>
      <c r="N18" s="13"/>
      <c r="O18" s="14"/>
    </row>
    <row r="19" spans="1:15" ht="15.75" thickBot="1" x14ac:dyDescent="0.3">
      <c r="A19" s="5"/>
      <c r="B19" s="3" t="str">
        <f>IF(T!$D$2=T!$M$2,M27,IF(T!$D$2=T!$N$2,N27,O27))</f>
        <v>Relevanz:</v>
      </c>
      <c r="C19" s="25">
        <f>G12/G13</f>
        <v>0.12611464968152866</v>
      </c>
      <c r="D19" s="6"/>
      <c r="E19" s="16" t="str">
        <f>IF(T!$D$2=T!$M$2,M10,IF(T!$D$2=T!$N$2,N10,O10))</f>
        <v>krank</v>
      </c>
      <c r="F19" s="40"/>
      <c r="G19" s="41"/>
      <c r="H19" s="39"/>
      <c r="I19" s="5"/>
      <c r="J19" s="5"/>
      <c r="K19" s="5"/>
      <c r="L19" s="5"/>
      <c r="N19" s="13"/>
      <c r="O19" s="14"/>
    </row>
    <row r="20" spans="1:15" x14ac:dyDescent="0.25">
      <c r="A20" s="5"/>
      <c r="B20" s="3" t="str">
        <f>IF(T!$D$2=T!$M$2,M28,IF(T!$D$2=T!$N$2,N28,O28))</f>
        <v>Falschalarmrate:</v>
      </c>
      <c r="C20" s="25">
        <f>G11/G13</f>
        <v>0.87388535031847125</v>
      </c>
      <c r="D20" s="6"/>
      <c r="E20" s="35" t="str">
        <f>IF(T!$D$2=T!$M$2,M14,IF(T!$D$2=T!$N$2,N14,O14))</f>
        <v>Randhäufigkeit</v>
      </c>
      <c r="F20" s="42"/>
      <c r="G20" s="42"/>
      <c r="H20" s="27">
        <v>1</v>
      </c>
      <c r="I20" s="5"/>
      <c r="J20" s="5"/>
      <c r="K20" s="5"/>
      <c r="L20" s="5"/>
      <c r="N20" s="13"/>
      <c r="O20" s="14"/>
    </row>
    <row r="21" spans="1:15" x14ac:dyDescent="0.25">
      <c r="A21" s="5"/>
      <c r="B21" s="3" t="str">
        <f>IF(T!$D$2=T!$M$2,M29,IF(T!$D$2=T!$N$2,N29,O29))</f>
        <v>Segreganz:</v>
      </c>
      <c r="C21" s="25">
        <f>F11/F13</f>
        <v>0.99976275207591936</v>
      </c>
      <c r="D21" s="6"/>
      <c r="E21" s="6"/>
      <c r="F21" s="43"/>
      <c r="G21" s="43"/>
      <c r="H21" s="44"/>
      <c r="I21" s="5"/>
      <c r="J21" s="5"/>
      <c r="K21" s="5"/>
      <c r="L21" s="5"/>
      <c r="N21" s="13"/>
      <c r="O21" s="14"/>
    </row>
    <row r="22" spans="1:15" ht="15.75" customHeight="1" thickBot="1" x14ac:dyDescent="0.3">
      <c r="A22" s="5"/>
      <c r="B22" s="3" t="str">
        <f>IF(T!$D$2=T!$M$2,M30,IF(T!$D$2=T!$N$2,N30,O30))</f>
        <v>falsche Beruhigungsrate</v>
      </c>
      <c r="C22" s="25">
        <f>F12/F13</f>
        <v>2.3724792408066287E-4</v>
      </c>
      <c r="D22" s="6"/>
      <c r="E22" s="6"/>
      <c r="F22" s="45" t="str">
        <f>IF(T!$D$2=T!$M$2,M12,IF(T!$D$2=T!$N$2,N12,O12))</f>
        <v>negativ</v>
      </c>
      <c r="G22" s="45" t="str">
        <f>IF(T!$D$2=T!$M$2,M13,IF(T!$D$2=T!$N$2,N13,O13))</f>
        <v>positiv</v>
      </c>
      <c r="H22" s="46" t="str">
        <f>IF(T!$D$2=T!$M$2,M14,IF(T!$D$2=T!$N$2,N14,O14))</f>
        <v>Randhäufigkeit</v>
      </c>
      <c r="I22" s="5"/>
      <c r="J22" s="5"/>
      <c r="K22" s="5"/>
      <c r="L22" s="5"/>
      <c r="N22" s="13"/>
      <c r="O22" s="14"/>
    </row>
    <row r="23" spans="1:15" x14ac:dyDescent="0.25">
      <c r="A23" s="5"/>
      <c r="B23" s="3" t="str">
        <f>IF(T!$D$2=T!$M$2,M31,IF(T!$D$2=T!$N$2,N31,O31))</f>
        <v>diagnostische Effektivität</v>
      </c>
      <c r="C23" s="25">
        <f>(F11+G12)/H13</f>
        <v>0.86260000000000003</v>
      </c>
      <c r="D23" s="6"/>
      <c r="E23" s="16" t="str">
        <f>IF(T!$D$2=T!$M$2,M9,IF(T!$D$2=T!$N$2,N9,O9))</f>
        <v>gesund</v>
      </c>
      <c r="F23" s="47"/>
      <c r="G23" s="48"/>
      <c r="H23" s="49"/>
      <c r="I23" s="5"/>
      <c r="J23" s="5"/>
      <c r="K23" s="5"/>
      <c r="L23" s="5"/>
      <c r="M23" s="26" t="s">
        <v>82</v>
      </c>
      <c r="N23" s="13" t="s">
        <v>221</v>
      </c>
      <c r="O23" s="14" t="s">
        <v>48</v>
      </c>
    </row>
    <row r="24" spans="1:15" ht="15.75" thickBot="1" x14ac:dyDescent="0.3">
      <c r="A24" s="5"/>
      <c r="B24" s="64"/>
      <c r="C24" s="64"/>
      <c r="D24" s="6"/>
      <c r="E24" s="16" t="str">
        <f>IF(T!$D$2=T!$M$2,M10,IF(T!$D$2=T!$N$2,N10,O10))</f>
        <v>krank</v>
      </c>
      <c r="F24" s="50"/>
      <c r="G24" s="51"/>
      <c r="H24" s="58">
        <v>0.02</v>
      </c>
      <c r="I24" s="5"/>
      <c r="J24" s="5"/>
      <c r="K24" s="5"/>
      <c r="L24" s="5"/>
      <c r="N24" s="13"/>
      <c r="O24" s="14"/>
    </row>
    <row r="25" spans="1:15" x14ac:dyDescent="0.25">
      <c r="A25" s="5"/>
      <c r="B25" s="64"/>
      <c r="C25" s="64"/>
      <c r="D25" s="6"/>
      <c r="E25" s="35" t="str">
        <f>IF(T!$D$2=T!$M$2,M14,IF(T!$D$2=T!$N$2,N14,O14))</f>
        <v>Randhäufigkeit</v>
      </c>
      <c r="F25" s="52"/>
      <c r="G25" s="52"/>
      <c r="H25" s="53">
        <v>1</v>
      </c>
      <c r="I25" s="5"/>
      <c r="J25" s="5"/>
      <c r="K25" s="5"/>
      <c r="L25" s="5"/>
      <c r="M25" s="26" t="s">
        <v>83</v>
      </c>
      <c r="N25" s="13" t="s">
        <v>222</v>
      </c>
      <c r="O25" s="14" t="s">
        <v>50</v>
      </c>
    </row>
    <row r="26" spans="1:15" x14ac:dyDescent="0.25">
      <c r="A26" s="5"/>
      <c r="B26" s="65"/>
      <c r="C26" s="65"/>
      <c r="D26" s="6"/>
      <c r="E26" s="6"/>
      <c r="F26" s="54"/>
      <c r="G26" s="54"/>
      <c r="H26" s="55"/>
      <c r="I26" s="5"/>
      <c r="J26" s="5"/>
      <c r="K26" s="5"/>
      <c r="L26" s="5"/>
      <c r="N26" s="13"/>
      <c r="O26" s="14"/>
    </row>
    <row r="27" spans="1:15" ht="15.75" thickBot="1" x14ac:dyDescent="0.3">
      <c r="A27" s="5"/>
      <c r="B27" s="64"/>
      <c r="C27" s="64"/>
      <c r="D27" s="6"/>
      <c r="E27" s="6"/>
      <c r="F27" s="56" t="str">
        <f>IF(T!$D$2=T!$M$2,M12,IF(T!$D$2=T!$N$2,N12,O12))</f>
        <v>negativ</v>
      </c>
      <c r="G27" s="56" t="str">
        <f>IF(T!$D$2=T!$M$2,M13,IF(T!$D$2=T!$N$2,N13,O13))</f>
        <v>positiv</v>
      </c>
      <c r="H27" s="57" t="str">
        <f>IF(T!$D$2=T!$M$2,M14,IF(T!$D$2=T!$N$2,N14,O14))</f>
        <v>Randhäufigkeit</v>
      </c>
      <c r="I27" s="5"/>
      <c r="J27" s="5"/>
      <c r="K27" s="5"/>
      <c r="L27" s="5"/>
      <c r="M27" s="26" t="s">
        <v>85</v>
      </c>
      <c r="N27" s="13" t="s">
        <v>70</v>
      </c>
      <c r="O27" s="14" t="s">
        <v>53</v>
      </c>
    </row>
    <row r="28" spans="1:15" x14ac:dyDescent="0.25">
      <c r="A28" s="5"/>
      <c r="B28" s="65"/>
      <c r="C28" s="65"/>
      <c r="D28" s="6"/>
      <c r="E28" s="16" t="str">
        <f>IF(T!$D$2=T!$M$2,M9,IF(T!$D$2=T!$N$2,N9,O9))</f>
        <v>gesund</v>
      </c>
      <c r="F28" s="47"/>
      <c r="G28" s="48"/>
      <c r="H28" s="58">
        <f>H30-H29</f>
        <v>0.98</v>
      </c>
      <c r="I28" s="5"/>
      <c r="J28" s="5"/>
      <c r="K28" s="5"/>
      <c r="L28" s="5"/>
      <c r="M28" s="26" t="s">
        <v>86</v>
      </c>
      <c r="N28" s="13" t="s">
        <v>75</v>
      </c>
      <c r="O28" s="14" t="s">
        <v>54</v>
      </c>
    </row>
    <row r="29" spans="1:15" ht="15.75" thickBot="1" x14ac:dyDescent="0.3">
      <c r="A29" s="5"/>
      <c r="B29" s="64"/>
      <c r="C29" s="64"/>
      <c r="D29" s="6"/>
      <c r="E29" s="16" t="str">
        <f>IF(T!$D$2=T!$M$2,M10,IF(T!$D$2=T!$N$2,N10,O10))</f>
        <v>krank</v>
      </c>
      <c r="F29" s="50"/>
      <c r="G29" s="51"/>
      <c r="H29" s="49">
        <v>0.02</v>
      </c>
      <c r="I29" s="5"/>
      <c r="J29" s="5"/>
      <c r="K29" s="5"/>
      <c r="L29" s="5"/>
      <c r="M29" s="26" t="s">
        <v>87</v>
      </c>
      <c r="N29" s="13" t="s">
        <v>71</v>
      </c>
      <c r="O29" s="14" t="s">
        <v>55</v>
      </c>
    </row>
    <row r="30" spans="1:15" x14ac:dyDescent="0.25">
      <c r="A30" s="5"/>
      <c r="B30" s="64"/>
      <c r="C30" s="64"/>
      <c r="D30" s="6"/>
      <c r="E30" s="35" t="str">
        <f>IF(T!$D$2=T!$M$2,M14,IF(T!$D$2=T!$N$2,N14,O14))</f>
        <v>Randhäufigkeit</v>
      </c>
      <c r="F30" s="52"/>
      <c r="G30" s="52"/>
      <c r="H30" s="53">
        <v>1</v>
      </c>
      <c r="I30" s="5"/>
      <c r="J30" s="5"/>
      <c r="K30" s="5"/>
      <c r="L30" s="5"/>
      <c r="M30" s="26" t="s">
        <v>88</v>
      </c>
      <c r="N30" s="13" t="s">
        <v>76</v>
      </c>
      <c r="O30" s="14" t="s">
        <v>56</v>
      </c>
    </row>
    <row r="31" spans="1:15" s="26" customFormat="1" x14ac:dyDescent="0.25">
      <c r="A31" s="5"/>
      <c r="B31" s="66"/>
      <c r="C31" s="66"/>
      <c r="D31" s="6"/>
      <c r="E31" s="6"/>
      <c r="F31" s="54"/>
      <c r="G31" s="54"/>
      <c r="H31" s="55"/>
      <c r="I31" s="5"/>
      <c r="J31" s="5"/>
      <c r="K31" s="5"/>
      <c r="L31" s="5"/>
      <c r="M31" s="26" t="s">
        <v>89</v>
      </c>
      <c r="N31" s="13" t="s">
        <v>97</v>
      </c>
      <c r="O31" s="14" t="s">
        <v>57</v>
      </c>
    </row>
    <row r="32" spans="1:15" s="26" customFormat="1" ht="15.75" thickBot="1" x14ac:dyDescent="0.3">
      <c r="A32" s="5"/>
      <c r="B32" s="66"/>
      <c r="C32" s="66"/>
      <c r="D32" s="6"/>
      <c r="E32" s="6"/>
      <c r="F32" s="56" t="str">
        <f>IF(T!$D$2=T!$M$2,M12,IF(T!$D$2=T!$N$2,N12,O12))</f>
        <v>negativ</v>
      </c>
      <c r="G32" s="56" t="str">
        <f>IF(T!$D$2=T!$M$2,M13,IF(T!$D$2=T!$N$2,N13,O13))</f>
        <v>positiv</v>
      </c>
      <c r="H32" s="57" t="str">
        <f>IF(T!$D$2=T!$M$2,M14,IF(T!$D$2=T!$N$2,N14,O14))</f>
        <v>Randhäufigkeit</v>
      </c>
      <c r="I32" s="5"/>
      <c r="J32" s="5"/>
      <c r="K32" s="5"/>
      <c r="L32" s="5"/>
    </row>
    <row r="33" spans="1:12" s="26" customFormat="1" x14ac:dyDescent="0.25">
      <c r="A33" s="5"/>
      <c r="B33" s="66"/>
      <c r="C33" s="66"/>
      <c r="D33" s="6"/>
      <c r="E33" s="16" t="str">
        <f>IF(T!$D$2=T!$M$2,M9,IF(T!$D$2=T!$N$2,N9,O9))</f>
        <v>gesund</v>
      </c>
      <c r="F33" s="47"/>
      <c r="G33" s="48"/>
      <c r="H33" s="49">
        <f>H35-H34</f>
        <v>0.98</v>
      </c>
      <c r="I33" s="5"/>
      <c r="J33" s="5"/>
      <c r="K33" s="5"/>
      <c r="L33" s="5"/>
    </row>
    <row r="34" spans="1:12" s="26" customFormat="1" ht="15.75" thickBot="1" x14ac:dyDescent="0.3">
      <c r="A34" s="5"/>
      <c r="B34" s="66"/>
      <c r="C34" s="66"/>
      <c r="D34" s="6"/>
      <c r="E34" s="16" t="str">
        <f>IF(T!$D$2=T!$M$2,M10,IF(T!$D$2=T!$N$2,N10,O10))</f>
        <v>krank</v>
      </c>
      <c r="F34" s="50"/>
      <c r="G34" s="59">
        <f>H34*0.99</f>
        <v>1.9800000000000002E-2</v>
      </c>
      <c r="H34" s="49">
        <v>0.02</v>
      </c>
      <c r="I34" s="5"/>
      <c r="J34" s="5"/>
      <c r="K34" s="5"/>
      <c r="L34" s="5"/>
    </row>
    <row r="35" spans="1:12" s="26" customFormat="1" x14ac:dyDescent="0.25">
      <c r="A35" s="5"/>
      <c r="B35" s="64"/>
      <c r="C35" s="64"/>
      <c r="D35" s="6"/>
      <c r="E35" s="35" t="str">
        <f>IF(T!$D$2=T!$M$2,M14,IF(T!$D$2=T!$N$2,N14,O14))</f>
        <v>Randhäufigkeit</v>
      </c>
      <c r="F35" s="52"/>
      <c r="G35" s="52"/>
      <c r="H35" s="53">
        <v>1</v>
      </c>
      <c r="I35" s="5"/>
      <c r="J35" s="5"/>
      <c r="K35" s="5"/>
      <c r="L35" s="5"/>
    </row>
    <row r="36" spans="1:12" s="26" customFormat="1" x14ac:dyDescent="0.25">
      <c r="A36" s="5"/>
      <c r="B36" s="66"/>
      <c r="C36" s="66"/>
      <c r="D36" s="6"/>
      <c r="E36" s="6"/>
      <c r="F36" s="54"/>
      <c r="G36" s="54"/>
      <c r="H36" s="55"/>
      <c r="I36" s="5"/>
      <c r="J36" s="5"/>
      <c r="K36" s="5"/>
      <c r="L36" s="5"/>
    </row>
    <row r="37" spans="1:12" s="26" customFormat="1" ht="15.75" thickBot="1" x14ac:dyDescent="0.3">
      <c r="A37" s="5"/>
      <c r="B37" s="64"/>
      <c r="C37" s="64"/>
      <c r="D37" s="6"/>
      <c r="E37" s="6"/>
      <c r="F37" s="56" t="str">
        <f>IF(T!$D$2=T!$M$2,M12,IF(T!$D$2=T!$N$2,N12,O12))</f>
        <v>negativ</v>
      </c>
      <c r="G37" s="56" t="str">
        <f>IF(T!$D$2=T!$M$2,M13,IF(T!$D$2=T!$N$2,N13,O13))</f>
        <v>positiv</v>
      </c>
      <c r="H37" s="57" t="str">
        <f>IF(T!$D$2=T!$M$2,M14,IF(T!$D$2=T!$N$2,N14,O14))</f>
        <v>Randhäufigkeit</v>
      </c>
      <c r="I37" s="5"/>
      <c r="J37" s="5"/>
      <c r="K37" s="5"/>
      <c r="L37" s="5"/>
    </row>
    <row r="38" spans="1:12" s="26" customFormat="1" x14ac:dyDescent="0.25">
      <c r="A38" s="5"/>
      <c r="B38" s="6"/>
      <c r="C38" s="6"/>
      <c r="D38" s="6"/>
      <c r="E38" s="16" t="str">
        <f>IF(T!$D$2=T!$M$2,M9,IF(T!$D$2=T!$N$2,N9,O9))</f>
        <v>gesund</v>
      </c>
      <c r="F38" s="47"/>
      <c r="G38" s="48"/>
      <c r="H38" s="49">
        <v>0.02</v>
      </c>
      <c r="I38" s="5"/>
      <c r="J38" s="5"/>
      <c r="K38" s="5"/>
      <c r="L38" s="5"/>
    </row>
    <row r="39" spans="1:12" s="26" customFormat="1" ht="15.75" thickBot="1" x14ac:dyDescent="0.3">
      <c r="A39" s="5"/>
      <c r="B39" s="5"/>
      <c r="C39" s="5"/>
      <c r="D39" s="5"/>
      <c r="E39" s="16" t="str">
        <f>IF(T!$D$2=T!$M$2,M10,IF(T!$D$2=T!$N$2,N10,O10))</f>
        <v>krank</v>
      </c>
      <c r="F39" s="60">
        <f>H39-G39</f>
        <v>9.8000000000000309E-3</v>
      </c>
      <c r="G39" s="51">
        <f>H39*0.99</f>
        <v>0.97019999999999995</v>
      </c>
      <c r="H39" s="49">
        <f>H40-H38</f>
        <v>0.98</v>
      </c>
      <c r="I39" s="5"/>
      <c r="J39" s="5"/>
      <c r="K39" s="5"/>
      <c r="L39" s="5"/>
    </row>
    <row r="40" spans="1:12" s="26" customFormat="1" x14ac:dyDescent="0.25">
      <c r="A40" s="5"/>
      <c r="B40" s="5"/>
      <c r="C40" s="5"/>
      <c r="D40" s="5"/>
      <c r="E40" s="35" t="str">
        <f>IF(T!$D$2=T!$M$2,M14,IF(T!$D$2=T!$N$2,N14,O14))</f>
        <v>Randhäufigkeit</v>
      </c>
      <c r="F40" s="52"/>
      <c r="G40" s="52"/>
      <c r="H40" s="53">
        <v>1</v>
      </c>
      <c r="I40" s="5"/>
      <c r="J40" s="5"/>
      <c r="K40" s="5"/>
      <c r="L40" s="5"/>
    </row>
    <row r="41" spans="1:12" s="26" customFormat="1" x14ac:dyDescent="0.25">
      <c r="A41" s="5"/>
      <c r="B41" s="5"/>
      <c r="C41" s="5"/>
      <c r="D41" s="5"/>
      <c r="E41" s="5"/>
      <c r="F41" s="55"/>
      <c r="G41" s="55"/>
      <c r="H41" s="55"/>
      <c r="I41" s="5"/>
      <c r="J41" s="5"/>
      <c r="K41" s="5"/>
      <c r="L41" s="5"/>
    </row>
    <row r="42" spans="1:12" s="26" customFormat="1" ht="15.75" thickBot="1" x14ac:dyDescent="0.3">
      <c r="A42" s="5"/>
      <c r="B42" s="5"/>
      <c r="C42" s="5"/>
      <c r="D42" s="5"/>
      <c r="E42" s="6"/>
      <c r="F42" s="56" t="str">
        <f>IF(T!$D$2=T!$M$2,M12,IF(T!$D$2=T!$N$2,N12,O12))</f>
        <v>negativ</v>
      </c>
      <c r="G42" s="56" t="str">
        <f>IF(T!$D$2=T!$M$2,M13,IF(T!$D$2=T!$N$2,N13,O13))</f>
        <v>positiv</v>
      </c>
      <c r="H42" s="57" t="str">
        <f>IF(T!$D$2=T!$M$2,M14,IF(T!$D$2=T!$N$2,N14,O14))</f>
        <v>Randhäufigkeit</v>
      </c>
      <c r="I42" s="5"/>
      <c r="J42" s="5"/>
      <c r="K42" s="5"/>
      <c r="L42" s="5"/>
    </row>
    <row r="43" spans="1:12" s="26" customFormat="1" x14ac:dyDescent="0.25">
      <c r="A43" s="5"/>
      <c r="B43" s="5"/>
      <c r="C43" s="5"/>
      <c r="D43" s="5"/>
      <c r="E43" s="16" t="str">
        <f>IF(T!$D$2=T!$M$2,M9,IF(T!$D$2=T!$N$2,N9,O9))</f>
        <v>gesund</v>
      </c>
      <c r="F43" s="61">
        <f>H43*0.86</f>
        <v>0.84279999999999999</v>
      </c>
      <c r="G43" s="48"/>
      <c r="H43" s="49">
        <f>H45-H44</f>
        <v>0.98</v>
      </c>
      <c r="I43" s="5"/>
      <c r="J43" s="5"/>
      <c r="K43" s="5"/>
      <c r="L43" s="5"/>
    </row>
    <row r="44" spans="1:12" s="26" customFormat="1" ht="15.75" thickBot="1" x14ac:dyDescent="0.3">
      <c r="A44" s="5"/>
      <c r="B44" s="5"/>
      <c r="C44" s="5"/>
      <c r="D44" s="5"/>
      <c r="E44" s="16" t="str">
        <f>IF(T!$D$2=T!$M$2,M10,IF(T!$D$2=T!$N$2,N10,O10))</f>
        <v>krank</v>
      </c>
      <c r="F44" s="50">
        <f>H44-G44</f>
        <v>1.9999999999999879E-4</v>
      </c>
      <c r="G44" s="51">
        <f>H44*0.99</f>
        <v>1.9800000000000002E-2</v>
      </c>
      <c r="H44" s="49">
        <v>0.02</v>
      </c>
      <c r="I44" s="5"/>
      <c r="J44" s="5"/>
      <c r="K44" s="5"/>
      <c r="L44" s="5"/>
    </row>
    <row r="45" spans="1:12" s="26" customFormat="1" x14ac:dyDescent="0.25">
      <c r="A45" s="5"/>
      <c r="B45" s="5"/>
      <c r="C45" s="5"/>
      <c r="D45" s="5"/>
      <c r="E45" s="35" t="str">
        <f>IF(T!$D$2=T!$M$2,M14,IF(T!$D$2=T!$N$2,N14,O14))</f>
        <v>Randhäufigkeit</v>
      </c>
      <c r="F45" s="52"/>
      <c r="G45" s="52"/>
      <c r="H45" s="53">
        <v>1</v>
      </c>
      <c r="I45" s="5"/>
      <c r="J45" s="5"/>
      <c r="K45" s="5"/>
      <c r="L45" s="5"/>
    </row>
    <row r="46" spans="1:12" s="26" customFormat="1" x14ac:dyDescent="0.25">
      <c r="A46" s="5"/>
      <c r="B46" s="5"/>
      <c r="C46" s="5"/>
      <c r="D46" s="5"/>
      <c r="E46" s="5"/>
      <c r="F46" s="55"/>
      <c r="G46" s="55"/>
      <c r="H46" s="55"/>
      <c r="I46" s="5"/>
      <c r="J46" s="5"/>
      <c r="K46" s="5"/>
      <c r="L46" s="5"/>
    </row>
    <row r="47" spans="1:12" s="26" customFormat="1" ht="15.75" thickBot="1" x14ac:dyDescent="0.3">
      <c r="A47" s="5"/>
      <c r="B47" s="5"/>
      <c r="C47" s="5"/>
      <c r="D47" s="5"/>
      <c r="E47" s="6"/>
      <c r="F47" s="56" t="str">
        <f>IF(T!$D$2=T!$M$2,M12,IF(T!$D$2=T!$N$2,N12,O12))</f>
        <v>negativ</v>
      </c>
      <c r="G47" s="56" t="str">
        <f>IF(T!$D$2=T!$M$2,M13,IF(T!$D$2=T!$N$2,N13,O13))</f>
        <v>positiv</v>
      </c>
      <c r="H47" s="57" t="str">
        <f>IF(T!$D$2=T!$M$2,M14,IF(T!$D$2=T!$N$2,N14,O14))</f>
        <v>Randhäufigkeit</v>
      </c>
      <c r="I47" s="5"/>
      <c r="J47" s="5"/>
      <c r="K47" s="5"/>
      <c r="L47" s="5"/>
    </row>
    <row r="48" spans="1:12" s="26" customFormat="1" x14ac:dyDescent="0.25">
      <c r="A48" s="5"/>
      <c r="B48" s="5"/>
      <c r="C48" s="5"/>
      <c r="D48" s="5"/>
      <c r="E48" s="16" t="str">
        <f>IF(T!$D$2=T!$M$2,M9,IF(T!$D$2=T!$N$2,N9,O9))</f>
        <v>gesund</v>
      </c>
      <c r="F48" s="47">
        <f>H48*0.86</f>
        <v>0.84279999999999999</v>
      </c>
      <c r="G48" s="62">
        <f>H48-F48</f>
        <v>0.13719999999999999</v>
      </c>
      <c r="H48" s="49">
        <f>H50-H49</f>
        <v>0.98</v>
      </c>
      <c r="I48" s="5"/>
      <c r="J48" s="5"/>
      <c r="K48" s="5"/>
      <c r="L48" s="5"/>
    </row>
    <row r="49" spans="1:12" s="26" customFormat="1" ht="15.75" thickBot="1" x14ac:dyDescent="0.3">
      <c r="A49" s="5"/>
      <c r="B49" s="5"/>
      <c r="C49" s="5"/>
      <c r="D49" s="5"/>
      <c r="E49" s="16" t="str">
        <f>IF(T!$D$2=T!$M$2,M10,IF(T!$D$2=T!$N$2,N10,O10))</f>
        <v>krank</v>
      </c>
      <c r="F49" s="50">
        <f>H49-G49</f>
        <v>1.9999999999999879E-4</v>
      </c>
      <c r="G49" s="51">
        <f>H49*0.99</f>
        <v>1.9800000000000002E-2</v>
      </c>
      <c r="H49" s="49">
        <v>0.02</v>
      </c>
      <c r="I49" s="5"/>
      <c r="J49" s="5"/>
      <c r="K49" s="5"/>
      <c r="L49" s="5"/>
    </row>
    <row r="50" spans="1:12" s="26" customFormat="1" x14ac:dyDescent="0.25">
      <c r="A50" s="5"/>
      <c r="B50" s="5"/>
      <c r="C50" s="5"/>
      <c r="D50" s="5"/>
      <c r="E50" s="35" t="str">
        <f>IF(T!$D$2=T!$M$2,M14,IF(T!$D$2=T!$N$2,N14,O14))</f>
        <v>Randhäufigkeit</v>
      </c>
      <c r="F50" s="52"/>
      <c r="G50" s="52"/>
      <c r="H50" s="53">
        <v>1</v>
      </c>
      <c r="I50" s="5"/>
      <c r="J50" s="5"/>
      <c r="K50" s="5"/>
      <c r="L50" s="5"/>
    </row>
    <row r="51" spans="1:12" s="26" customFormat="1" x14ac:dyDescent="0.25">
      <c r="A51" s="5"/>
      <c r="B51" s="5"/>
      <c r="C51" s="5"/>
      <c r="D51" s="5"/>
      <c r="E51" s="5"/>
      <c r="F51" s="55"/>
      <c r="G51" s="55"/>
      <c r="H51" s="55"/>
      <c r="I51" s="5"/>
      <c r="J51" s="5"/>
      <c r="K51" s="5"/>
      <c r="L51" s="5"/>
    </row>
    <row r="52" spans="1:12" s="26" customFormat="1" ht="15.75" thickBot="1" x14ac:dyDescent="0.3">
      <c r="A52" s="5"/>
      <c r="B52" s="5"/>
      <c r="C52" s="5"/>
      <c r="D52" s="5"/>
      <c r="E52" s="6"/>
      <c r="F52" s="56" t="str">
        <f>IF(T!$D$2=T!$M$2,M12,IF(T!$D$2=T!$N$2,N12,O12))</f>
        <v>negativ</v>
      </c>
      <c r="G52" s="56" t="str">
        <f>IF(T!$D$2=T!$M$2,M13,IF(T!$D$2=T!$N$2,N13,O13))</f>
        <v>positiv</v>
      </c>
      <c r="H52" s="57" t="str">
        <f>IF(T!$D$2=T!$M$2,M14,IF(T!$D$2=T!$N$2,N14,O14))</f>
        <v>Randhäufigkeit</v>
      </c>
      <c r="I52" s="5"/>
      <c r="J52" s="5"/>
      <c r="K52" s="5"/>
      <c r="L52" s="5"/>
    </row>
    <row r="53" spans="1:12" s="26" customFormat="1" x14ac:dyDescent="0.25">
      <c r="A53" s="5"/>
      <c r="B53" s="5"/>
      <c r="C53" s="5"/>
      <c r="D53" s="5"/>
      <c r="E53" s="16" t="str">
        <f>IF(T!$D$2=T!$M$2,M9,IF(T!$D$2=T!$N$2,N9,O9))</f>
        <v>gesund</v>
      </c>
      <c r="F53" s="47">
        <f>H53*0.86</f>
        <v>0.84279999999999999</v>
      </c>
      <c r="G53" s="48">
        <f>H53-F53</f>
        <v>0.13719999999999999</v>
      </c>
      <c r="H53" s="49">
        <f>H55-H54</f>
        <v>0.98</v>
      </c>
      <c r="I53" s="5"/>
      <c r="J53" s="5"/>
      <c r="K53" s="5"/>
      <c r="L53" s="5"/>
    </row>
    <row r="54" spans="1:12" s="26" customFormat="1" ht="15.75" thickBot="1" x14ac:dyDescent="0.3">
      <c r="A54" s="5"/>
      <c r="B54" s="5"/>
      <c r="C54" s="5"/>
      <c r="D54" s="5"/>
      <c r="E54" s="16" t="str">
        <f>IF(T!$D$2=T!$M$2,M10,IF(T!$D$2=T!$N$2,N10,O10))</f>
        <v>krank</v>
      </c>
      <c r="F54" s="50">
        <f>H54-G54</f>
        <v>1.9999999999999879E-4</v>
      </c>
      <c r="G54" s="51">
        <f>H54*0.99</f>
        <v>1.9800000000000002E-2</v>
      </c>
      <c r="H54" s="49">
        <v>0.02</v>
      </c>
      <c r="I54" s="5"/>
      <c r="J54" s="5"/>
      <c r="K54" s="5"/>
      <c r="L54" s="5"/>
    </row>
    <row r="55" spans="1:12" s="26" customFormat="1" x14ac:dyDescent="0.25">
      <c r="A55" s="5"/>
      <c r="B55" s="5"/>
      <c r="C55" s="5"/>
      <c r="D55" s="5"/>
      <c r="E55" s="35" t="str">
        <f>IF(T!$D$2=T!$M$2,M14,IF(T!$D$2=T!$N$2,N14,O14))</f>
        <v>Randhäufigkeit</v>
      </c>
      <c r="F55" s="63">
        <f>SUM(F53:F54)</f>
        <v>0.84299999999999997</v>
      </c>
      <c r="G55" s="52"/>
      <c r="H55" s="53">
        <v>1</v>
      </c>
      <c r="I55" s="5"/>
      <c r="J55" s="5"/>
      <c r="K55" s="5"/>
      <c r="L55" s="5"/>
    </row>
    <row r="56" spans="1:12" s="26" customFormat="1" x14ac:dyDescent="0.25">
      <c r="A56" s="5"/>
      <c r="B56" s="5"/>
      <c r="C56" s="5"/>
      <c r="D56" s="5"/>
      <c r="E56" s="5"/>
      <c r="F56" s="55"/>
      <c r="G56" s="55"/>
      <c r="H56" s="55"/>
      <c r="I56" s="5"/>
      <c r="J56" s="5"/>
      <c r="K56" s="5"/>
      <c r="L56" s="5"/>
    </row>
    <row r="57" spans="1:12" s="26" customFormat="1" ht="15.75" thickBot="1" x14ac:dyDescent="0.3">
      <c r="A57" s="5"/>
      <c r="B57" s="5"/>
      <c r="C57" s="5"/>
      <c r="D57" s="5"/>
      <c r="E57" s="6"/>
      <c r="F57" s="56" t="str">
        <f>IF(T!$D$2=T!$M$2,M12,IF(T!$D$2=T!$N$2,N12,O12))</f>
        <v>negativ</v>
      </c>
      <c r="G57" s="56" t="str">
        <f>IF(T!$D$2=T!$M$2,M13,IF(T!$D$2=T!$N$2,N13,O13))</f>
        <v>positiv</v>
      </c>
      <c r="H57" s="57" t="str">
        <f>IF(T!$D$2=T!$M$2,M14,IF(T!$D$2=T!$N$2,N14,O14))</f>
        <v>Randhäufigkeit</v>
      </c>
      <c r="I57" s="5"/>
      <c r="J57" s="5"/>
      <c r="K57" s="5"/>
      <c r="L57" s="5"/>
    </row>
    <row r="58" spans="1:12" s="26" customFormat="1" x14ac:dyDescent="0.25">
      <c r="A58" s="5"/>
      <c r="B58" s="5"/>
      <c r="C58" s="5"/>
      <c r="D58" s="5"/>
      <c r="E58" s="16" t="str">
        <f>IF(T!$D$2=T!$M$2,M9,IF(T!$D$2=T!$N$2,N9,O9))</f>
        <v>gesund</v>
      </c>
      <c r="F58" s="47">
        <f>H58*0.86</f>
        <v>0.84279999999999999</v>
      </c>
      <c r="G58" s="48">
        <f>H58-F58</f>
        <v>0.13719999999999999</v>
      </c>
      <c r="H58" s="49">
        <f>H60-H59</f>
        <v>0.98</v>
      </c>
      <c r="I58" s="5"/>
      <c r="J58" s="5"/>
      <c r="K58" s="5"/>
      <c r="L58" s="5"/>
    </row>
    <row r="59" spans="1:12" s="26" customFormat="1" ht="15.75" thickBot="1" x14ac:dyDescent="0.3">
      <c r="A59" s="5"/>
      <c r="B59" s="5"/>
      <c r="C59" s="5"/>
      <c r="D59" s="5"/>
      <c r="E59" s="16" t="str">
        <f>IF(T!$D$2=T!$M$2,M10,IF(T!$D$2=T!$N$2,N10,O10))</f>
        <v>krank</v>
      </c>
      <c r="F59" s="50">
        <f>H59-G59</f>
        <v>1.9999999999999879E-4</v>
      </c>
      <c r="G59" s="51">
        <f>H59*0.99</f>
        <v>1.9800000000000002E-2</v>
      </c>
      <c r="H59" s="49">
        <v>0.02</v>
      </c>
      <c r="I59" s="5"/>
      <c r="J59" s="5"/>
      <c r="K59" s="5"/>
      <c r="L59" s="5"/>
    </row>
    <row r="60" spans="1:12" s="26" customFormat="1" x14ac:dyDescent="0.25">
      <c r="A60" s="5"/>
      <c r="B60" s="5"/>
      <c r="C60" s="5"/>
      <c r="D60" s="5"/>
      <c r="E60" s="35" t="str">
        <f>IF(T!$D$2=T!$M$2,M14,IF(T!$D$2=T!$N$2,N14,O14))</f>
        <v>Randhäufigkeit</v>
      </c>
      <c r="F60" s="52">
        <f>SUM(F58:F59)</f>
        <v>0.84299999999999997</v>
      </c>
      <c r="G60" s="63">
        <f>SUM(G58:G59)</f>
        <v>0.157</v>
      </c>
      <c r="H60" s="53">
        <v>1</v>
      </c>
      <c r="I60" s="5"/>
      <c r="J60" s="5"/>
      <c r="K60" s="5"/>
      <c r="L60" s="5"/>
    </row>
    <row r="61" spans="1:12" s="26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s="26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s="26" customForma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s="26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s="26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s="26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s="26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s="26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</sheetData>
  <mergeCells count="4">
    <mergeCell ref="F9:G9"/>
    <mergeCell ref="H9:H10"/>
    <mergeCell ref="D11:D12"/>
    <mergeCell ref="D13:E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/>
  </sheetViews>
  <sheetFormatPr defaultColWidth="0" defaultRowHeight="15" zeroHeight="1" x14ac:dyDescent="0.25"/>
  <cols>
    <col min="1" max="1" width="9.140625" customWidth="1"/>
    <col min="2" max="2" width="60.7109375" customWidth="1"/>
    <col min="3" max="3" width="15.7109375" customWidth="1"/>
    <col min="4" max="4" width="30.7109375" customWidth="1"/>
    <col min="5" max="8" width="15.7109375" customWidth="1"/>
    <col min="9" max="12" width="9.140625" customWidth="1"/>
    <col min="13" max="15" width="60.7109375" style="26" hidden="1" customWidth="1"/>
    <col min="16" max="16384" width="9.140625" hidden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21" x14ac:dyDescent="0.35">
      <c r="A2" s="5"/>
      <c r="B2" s="15" t="str">
        <f>IF(T!$D$2=T!$M$2,M2,IF(T!$D$2=T!$N$2,N2,O2))</f>
        <v>Gib die gefragten Werte in den grünen Zellen!</v>
      </c>
      <c r="C2" s="6"/>
      <c r="D2" s="6"/>
      <c r="E2" s="6"/>
      <c r="F2" s="6"/>
      <c r="G2" s="6"/>
      <c r="H2" s="5"/>
      <c r="I2" s="5"/>
      <c r="J2" s="5"/>
      <c r="K2" s="5"/>
      <c r="L2" s="5"/>
      <c r="M2" s="12" t="s">
        <v>30</v>
      </c>
      <c r="N2" s="13" t="s">
        <v>72</v>
      </c>
      <c r="O2" s="14" t="s">
        <v>31</v>
      </c>
    </row>
    <row r="3" spans="1:15" x14ac:dyDescent="0.25">
      <c r="A3" s="5"/>
      <c r="B3" s="6"/>
      <c r="C3" s="6"/>
      <c r="D3" s="6"/>
      <c r="E3" s="6"/>
      <c r="F3" s="6"/>
      <c r="G3" s="6"/>
      <c r="H3" s="5"/>
      <c r="I3" s="5"/>
      <c r="J3" s="5"/>
      <c r="K3" s="5"/>
      <c r="L3" s="5"/>
      <c r="M3" s="26" t="s">
        <v>157</v>
      </c>
      <c r="N3" s="13" t="s">
        <v>158</v>
      </c>
      <c r="O3" s="14" t="s">
        <v>159</v>
      </c>
    </row>
    <row r="4" spans="1:15" ht="30" customHeight="1" x14ac:dyDescent="0.25">
      <c r="A4" s="5"/>
      <c r="B4" s="76" t="str">
        <f>IF(T!$D$2=T!$M$2,M3,IF(T!$D$2=T!$N$2,N3,O3))</f>
        <v>Wir benutzen wieder die in der vorherigen Aufgebe (14.3) beschreibte diagnostische Methode, aber die Prävalenz ist 20%.</v>
      </c>
      <c r="C4" s="6"/>
      <c r="D4" s="6"/>
      <c r="E4" s="6"/>
      <c r="F4" s="6"/>
      <c r="G4" s="6"/>
      <c r="H4" s="5"/>
      <c r="I4" s="5"/>
      <c r="J4" s="5"/>
      <c r="K4" s="5"/>
      <c r="L4" s="5"/>
      <c r="M4" s="26" t="s">
        <v>162</v>
      </c>
      <c r="N4" s="13" t="s">
        <v>163</v>
      </c>
      <c r="O4" s="14" t="s">
        <v>164</v>
      </c>
    </row>
    <row r="5" spans="1:15" ht="30" customHeight="1" x14ac:dyDescent="0.25">
      <c r="A5" s="5"/>
      <c r="B5" s="78" t="str">
        <f>IF(T!$D$2=T!$M$2,M4,IF(T!$D$2=T!$N$2,N4,O4))</f>
        <v>Die Sensitivität der Methode ist wieder 99%, die Spezifizität ist 86%.</v>
      </c>
      <c r="C5" s="6"/>
      <c r="D5" s="6"/>
      <c r="E5" s="6"/>
      <c r="F5" s="6"/>
      <c r="G5" s="6"/>
      <c r="H5" s="5"/>
      <c r="I5" s="5"/>
      <c r="J5" s="5"/>
      <c r="K5" s="5"/>
      <c r="L5" s="5"/>
      <c r="N5" s="13"/>
      <c r="O5" s="14"/>
    </row>
    <row r="6" spans="1:15" x14ac:dyDescent="0.25">
      <c r="A6" s="5"/>
      <c r="B6" s="6"/>
      <c r="C6" s="6"/>
      <c r="D6" s="6"/>
      <c r="E6" s="6"/>
      <c r="F6" s="6"/>
      <c r="G6" s="6"/>
      <c r="H6" s="5"/>
      <c r="I6" s="5"/>
      <c r="J6" s="5"/>
      <c r="K6" s="5"/>
      <c r="L6" s="5"/>
      <c r="M6" s="26" t="s">
        <v>2</v>
      </c>
      <c r="N6" s="13" t="s">
        <v>93</v>
      </c>
      <c r="O6" s="14" t="s">
        <v>35</v>
      </c>
    </row>
    <row r="7" spans="1:15" x14ac:dyDescent="0.25">
      <c r="A7" s="5"/>
      <c r="B7" s="35" t="str">
        <f>IF(T!$D$2=T!$M$2,M6,IF(T!$D$2=T!$N$2,N6,O6))</f>
        <v>Stelle die Wahrheitsmatrix zusammen.</v>
      </c>
      <c r="C7" s="6"/>
      <c r="D7" s="6"/>
      <c r="E7" s="6"/>
      <c r="F7" s="6"/>
      <c r="G7" s="6"/>
      <c r="H7" s="5"/>
      <c r="I7" s="5"/>
      <c r="J7" s="5"/>
      <c r="K7" s="5"/>
      <c r="L7" s="5"/>
      <c r="M7" s="26" t="s">
        <v>104</v>
      </c>
      <c r="N7" s="13" t="s">
        <v>103</v>
      </c>
      <c r="O7" s="14" t="s">
        <v>105</v>
      </c>
    </row>
    <row r="8" spans="1:15" x14ac:dyDescent="0.25">
      <c r="A8" s="5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26" t="s">
        <v>8</v>
      </c>
      <c r="N8" s="13" t="s">
        <v>96</v>
      </c>
      <c r="O8" s="14" t="s">
        <v>43</v>
      </c>
    </row>
    <row r="9" spans="1:15" ht="30" customHeight="1" x14ac:dyDescent="0.25">
      <c r="A9" s="5"/>
      <c r="B9" s="6"/>
      <c r="C9" s="5"/>
      <c r="D9" s="6"/>
      <c r="E9" s="6"/>
      <c r="F9" s="85" t="str">
        <f>IF(T!$D$2=T!$M$2,M11,IF(T!$D$2=T!$N$2,N11,O11))</f>
        <v>Ergebins des diagnostischen Tests</v>
      </c>
      <c r="G9" s="88"/>
      <c r="H9" s="89" t="str">
        <f>IF(T!$D$2=T!$M$2,M14,IF(T!$D$2=T!$N$2,N14,O14))</f>
        <v>Randhäufigkeit</v>
      </c>
      <c r="I9" s="5"/>
      <c r="J9" s="5"/>
      <c r="K9" s="5"/>
      <c r="L9" s="5"/>
      <c r="M9" s="26" t="s">
        <v>6</v>
      </c>
      <c r="N9" s="13" t="s">
        <v>94</v>
      </c>
      <c r="O9" s="14" t="s">
        <v>36</v>
      </c>
    </row>
    <row r="10" spans="1:15" ht="15.75" thickBot="1" x14ac:dyDescent="0.3">
      <c r="A10" s="5"/>
      <c r="B10" s="6"/>
      <c r="C10" s="5"/>
      <c r="D10" s="6"/>
      <c r="E10" s="6"/>
      <c r="F10" s="36" t="str">
        <f>IF(T!$D$2=T!$M$2,M12,IF(T!$D$2=T!$N$2,N12,O12))</f>
        <v>negativ</v>
      </c>
      <c r="G10" s="36" t="str">
        <f>IF(T!$D$2=T!$M$2,M13,IF(T!$D$2=T!$N$2,N13,O13))</f>
        <v>positiv</v>
      </c>
      <c r="H10" s="90"/>
      <c r="I10" s="5"/>
      <c r="J10" s="5"/>
      <c r="K10" s="5"/>
      <c r="L10" s="5"/>
      <c r="M10" s="26" t="s">
        <v>7</v>
      </c>
      <c r="N10" s="13" t="s">
        <v>95</v>
      </c>
      <c r="O10" s="14" t="s">
        <v>37</v>
      </c>
    </row>
    <row r="11" spans="1:15" x14ac:dyDescent="0.25">
      <c r="A11" s="5"/>
      <c r="B11" s="6"/>
      <c r="C11" s="5"/>
      <c r="D11" s="89" t="str">
        <f>IF(T!$D$2=T!$M$2,M8,IF(T!$D$2=T!$N$2,N8,O8))</f>
        <v>tatsächliche Zustand (Ergebnis der "Goldstandard"-Methode)</v>
      </c>
      <c r="E11" s="16" t="str">
        <f>IF(T!$D$2=T!$M$2,M9,IF(T!$D$2=T!$N$2,N9,O9))</f>
        <v>gesund</v>
      </c>
      <c r="F11" s="47"/>
      <c r="G11" s="48"/>
      <c r="H11" s="49"/>
      <c r="I11" s="5"/>
      <c r="J11" s="5"/>
      <c r="K11" s="5"/>
      <c r="L11" s="5"/>
      <c r="M11" s="26" t="s">
        <v>5</v>
      </c>
      <c r="N11" s="13" t="s">
        <v>62</v>
      </c>
      <c r="O11" s="14" t="s">
        <v>38</v>
      </c>
    </row>
    <row r="12" spans="1:15" ht="15.75" thickBot="1" x14ac:dyDescent="0.3">
      <c r="A12" s="5"/>
      <c r="B12" s="6"/>
      <c r="C12" s="5"/>
      <c r="D12" s="90"/>
      <c r="E12" s="16" t="str">
        <f>IF(T!$D$2=T!$M$2,M10,IF(T!$D$2=T!$N$2,N10,O10))</f>
        <v>krank</v>
      </c>
      <c r="F12" s="50"/>
      <c r="G12" s="51"/>
      <c r="H12" s="49"/>
      <c r="I12" s="5"/>
      <c r="J12" s="5"/>
      <c r="K12" s="5"/>
      <c r="L12" s="5"/>
      <c r="M12" s="26" t="s">
        <v>3</v>
      </c>
      <c r="N12" s="13" t="s">
        <v>61</v>
      </c>
      <c r="O12" s="14" t="s">
        <v>39</v>
      </c>
    </row>
    <row r="13" spans="1:15" x14ac:dyDescent="0.25">
      <c r="A13" s="5"/>
      <c r="B13" s="6"/>
      <c r="C13" s="5"/>
      <c r="D13" s="85" t="str">
        <f>IF(T!$D$2=T!$M$2,M14,IF(T!$D$2=T!$N$2,N14,O14))</f>
        <v>Randhäufigkeit</v>
      </c>
      <c r="E13" s="88"/>
      <c r="F13" s="52"/>
      <c r="G13" s="52"/>
      <c r="H13" s="53"/>
      <c r="I13" s="5"/>
      <c r="J13" s="5"/>
      <c r="K13" s="5"/>
      <c r="L13" s="5"/>
      <c r="M13" s="26" t="s">
        <v>4</v>
      </c>
      <c r="N13" s="13" t="s">
        <v>60</v>
      </c>
      <c r="O13" s="14" t="s">
        <v>40</v>
      </c>
    </row>
    <row r="14" spans="1:15" x14ac:dyDescent="0.25">
      <c r="A14" s="5"/>
      <c r="B14" s="6"/>
      <c r="C14" s="6"/>
      <c r="D14" s="6"/>
      <c r="E14" s="6"/>
      <c r="F14" s="6"/>
      <c r="G14" s="6"/>
      <c r="H14" s="5"/>
      <c r="I14" s="5"/>
      <c r="J14" s="5"/>
      <c r="K14" s="5"/>
      <c r="L14" s="5"/>
      <c r="M14" s="26" t="s">
        <v>9</v>
      </c>
      <c r="N14" s="13" t="s">
        <v>63</v>
      </c>
      <c r="O14" s="14" t="s">
        <v>41</v>
      </c>
    </row>
    <row r="15" spans="1:15" ht="15.75" customHeight="1" x14ac:dyDescent="0.25">
      <c r="A15" s="5"/>
      <c r="B15" s="3" t="str">
        <f>IF(T!$D$2=T!$M$2,M15,IF(T!$D$2=T!$N$2,N15,O15))</f>
        <v>Berechne die folgenden Parameter.</v>
      </c>
      <c r="C15" s="6"/>
      <c r="D15" s="5"/>
      <c r="E15" s="71"/>
      <c r="F15" s="71"/>
      <c r="G15" s="71"/>
      <c r="H15" s="71"/>
      <c r="I15" s="5"/>
      <c r="J15" s="5"/>
      <c r="K15" s="5"/>
      <c r="L15" s="5"/>
      <c r="M15" s="26" t="s">
        <v>90</v>
      </c>
      <c r="N15" s="13" t="s">
        <v>91</v>
      </c>
      <c r="O15" s="14" t="s">
        <v>92</v>
      </c>
    </row>
    <row r="16" spans="1:15" x14ac:dyDescent="0.25">
      <c r="A16" s="5"/>
      <c r="B16" s="6"/>
      <c r="C16" s="6"/>
      <c r="D16" s="5"/>
      <c r="E16" s="71"/>
      <c r="F16" s="71"/>
      <c r="G16" s="71"/>
      <c r="H16" s="71"/>
      <c r="I16" s="5"/>
      <c r="J16" s="5"/>
      <c r="K16" s="5"/>
      <c r="L16" s="5"/>
      <c r="N16" s="13"/>
      <c r="O16" s="14"/>
    </row>
    <row r="17" spans="1:15" x14ac:dyDescent="0.25">
      <c r="A17" s="5"/>
      <c r="B17" s="3" t="str">
        <f>IF(T!$D$2=T!$M$2,M23,IF(T!$D$2=T!$N$2,N23,O23))</f>
        <v>Falschnegativrate</v>
      </c>
      <c r="C17" s="25"/>
      <c r="D17" s="5"/>
      <c r="E17" s="72"/>
      <c r="F17" s="72"/>
      <c r="G17" s="72"/>
      <c r="H17" s="72"/>
      <c r="I17" s="5"/>
      <c r="J17" s="5"/>
      <c r="K17" s="5"/>
      <c r="L17" s="5"/>
      <c r="N17" s="13"/>
      <c r="O17" s="14"/>
    </row>
    <row r="18" spans="1:15" x14ac:dyDescent="0.25">
      <c r="A18" s="5"/>
      <c r="B18" s="3" t="str">
        <f>IF(T!$D$2=T!$M$2,M25,IF(T!$D$2=T!$N$2,N25,O25))</f>
        <v>Falschpositivrate:</v>
      </c>
      <c r="C18" s="25"/>
      <c r="D18" s="5"/>
      <c r="E18" s="72"/>
      <c r="F18" s="72"/>
      <c r="G18" s="72"/>
      <c r="H18" s="72"/>
      <c r="I18" s="5"/>
      <c r="J18" s="5"/>
      <c r="K18" s="5"/>
      <c r="L18" s="5"/>
      <c r="N18" s="13"/>
      <c r="O18" s="14"/>
    </row>
    <row r="19" spans="1:15" x14ac:dyDescent="0.25">
      <c r="A19" s="5"/>
      <c r="B19" s="3" t="str">
        <f>IF(T!$D$2=T!$M$2,M27,IF(T!$D$2=T!$N$2,N27,O27))</f>
        <v>Relevanz:</v>
      </c>
      <c r="C19" s="25"/>
      <c r="D19" s="6"/>
      <c r="E19" s="72"/>
      <c r="F19" s="72"/>
      <c r="G19" s="72"/>
      <c r="H19" s="72"/>
      <c r="I19" s="5"/>
      <c r="J19" s="5"/>
      <c r="K19" s="5"/>
      <c r="L19" s="5"/>
      <c r="N19" s="13"/>
      <c r="O19" s="14"/>
    </row>
    <row r="20" spans="1:15" x14ac:dyDescent="0.25">
      <c r="A20" s="5"/>
      <c r="B20" s="3" t="str">
        <f>IF(T!$D$2=T!$M$2,M28,IF(T!$D$2=T!$N$2,N28,O28))</f>
        <v>Falschalarmrate:</v>
      </c>
      <c r="C20" s="25"/>
      <c r="D20" s="6"/>
      <c r="E20" s="72"/>
      <c r="F20" s="72"/>
      <c r="G20" s="72"/>
      <c r="H20" s="72"/>
      <c r="I20" s="5"/>
      <c r="J20" s="5"/>
      <c r="K20" s="5"/>
      <c r="L20" s="5"/>
      <c r="N20" s="13"/>
      <c r="O20" s="14"/>
    </row>
    <row r="21" spans="1:15" x14ac:dyDescent="0.25">
      <c r="A21" s="5"/>
      <c r="B21" s="3" t="str">
        <f>IF(T!$D$2=T!$M$2,M29,IF(T!$D$2=T!$N$2,N29,O29))</f>
        <v>Segreganz:</v>
      </c>
      <c r="C21" s="25"/>
      <c r="D21" s="6"/>
      <c r="E21" s="72"/>
      <c r="F21" s="72"/>
      <c r="G21" s="72"/>
      <c r="H21" s="71"/>
      <c r="I21" s="5"/>
      <c r="J21" s="5"/>
      <c r="K21" s="5"/>
      <c r="L21" s="5"/>
      <c r="N21" s="13"/>
      <c r="O21" s="14"/>
    </row>
    <row r="22" spans="1:15" ht="15.75" customHeight="1" x14ac:dyDescent="0.25">
      <c r="A22" s="5"/>
      <c r="B22" s="3" t="str">
        <f>IF(T!$D$2=T!$M$2,M30,IF(T!$D$2=T!$N$2,N30,O30))</f>
        <v>falsche Beruhigungsrate</v>
      </c>
      <c r="C22" s="25"/>
      <c r="D22" s="6"/>
      <c r="E22" s="72"/>
      <c r="F22" s="72"/>
      <c r="G22" s="72"/>
      <c r="H22" s="72"/>
      <c r="I22" s="5"/>
      <c r="J22" s="5"/>
      <c r="K22" s="5"/>
      <c r="L22" s="5"/>
      <c r="N22" s="13"/>
      <c r="O22" s="14"/>
    </row>
    <row r="23" spans="1:15" x14ac:dyDescent="0.25">
      <c r="A23" s="5"/>
      <c r="B23" s="3" t="str">
        <f>IF(T!$D$2=T!$M$2,M31,IF(T!$D$2=T!$N$2,N31,O31))</f>
        <v>diagnostische Effektivität</v>
      </c>
      <c r="C23" s="25"/>
      <c r="D23" s="6"/>
      <c r="E23" s="72"/>
      <c r="F23" s="73"/>
      <c r="G23" s="73"/>
      <c r="H23" s="73"/>
      <c r="I23" s="5"/>
      <c r="J23" s="5"/>
      <c r="K23" s="5"/>
      <c r="L23" s="5"/>
      <c r="M23" s="26" t="s">
        <v>82</v>
      </c>
      <c r="N23" s="13" t="s">
        <v>221</v>
      </c>
      <c r="O23" s="14" t="s">
        <v>48</v>
      </c>
    </row>
    <row r="24" spans="1:15" x14ac:dyDescent="0.25">
      <c r="A24" s="5"/>
      <c r="B24" s="64"/>
      <c r="C24" s="64"/>
      <c r="D24" s="6"/>
      <c r="E24" s="72"/>
      <c r="F24" s="73"/>
      <c r="G24" s="73"/>
      <c r="H24" s="73"/>
      <c r="I24" s="5"/>
      <c r="J24" s="5"/>
      <c r="K24" s="5"/>
      <c r="L24" s="5"/>
      <c r="N24" s="13"/>
      <c r="O24" s="14"/>
    </row>
    <row r="25" spans="1:15" x14ac:dyDescent="0.25">
      <c r="A25" s="5"/>
      <c r="B25" s="64"/>
      <c r="C25" s="64"/>
      <c r="D25" s="6"/>
      <c r="E25" s="72"/>
      <c r="F25" s="73"/>
      <c r="G25" s="73"/>
      <c r="H25" s="73"/>
      <c r="I25" s="5"/>
      <c r="J25" s="5"/>
      <c r="K25" s="5"/>
      <c r="L25" s="5"/>
      <c r="M25" s="26" t="s">
        <v>83</v>
      </c>
      <c r="N25" s="13" t="s">
        <v>222</v>
      </c>
      <c r="O25" s="14" t="s">
        <v>50</v>
      </c>
    </row>
    <row r="26" spans="1:15" x14ac:dyDescent="0.25">
      <c r="A26" s="5"/>
      <c r="B26" s="65"/>
      <c r="C26" s="65"/>
      <c r="D26" s="6"/>
      <c r="E26" s="72"/>
      <c r="F26" s="73"/>
      <c r="G26" s="73"/>
      <c r="H26" s="74"/>
      <c r="I26" s="5"/>
      <c r="J26" s="5"/>
      <c r="K26" s="5"/>
      <c r="L26" s="5"/>
      <c r="N26" s="13"/>
      <c r="O26" s="14"/>
    </row>
    <row r="27" spans="1:15" x14ac:dyDescent="0.25">
      <c r="A27" s="5"/>
      <c r="B27" s="64"/>
      <c r="C27" s="64"/>
      <c r="D27" s="6"/>
      <c r="E27" s="72"/>
      <c r="F27" s="73"/>
      <c r="G27" s="73"/>
      <c r="H27" s="73"/>
      <c r="I27" s="5"/>
      <c r="J27" s="5"/>
      <c r="K27" s="5"/>
      <c r="L27" s="5"/>
      <c r="M27" s="26" t="s">
        <v>85</v>
      </c>
      <c r="N27" s="13" t="s">
        <v>70</v>
      </c>
      <c r="O27" s="14" t="s">
        <v>53</v>
      </c>
    </row>
    <row r="28" spans="1:15" x14ac:dyDescent="0.25">
      <c r="A28" s="5"/>
      <c r="B28" s="65"/>
      <c r="C28" s="65"/>
      <c r="D28" s="6"/>
      <c r="E28" s="72"/>
      <c r="F28" s="73"/>
      <c r="G28" s="73"/>
      <c r="H28" s="73"/>
      <c r="I28" s="5"/>
      <c r="J28" s="5"/>
      <c r="K28" s="5"/>
      <c r="L28" s="5"/>
      <c r="M28" s="26" t="s">
        <v>86</v>
      </c>
      <c r="N28" s="13" t="s">
        <v>75</v>
      </c>
      <c r="O28" s="14" t="s">
        <v>54</v>
      </c>
    </row>
    <row r="29" spans="1:15" x14ac:dyDescent="0.25">
      <c r="A29" s="5"/>
      <c r="B29" s="64"/>
      <c r="C29" s="64"/>
      <c r="D29" s="6"/>
      <c r="E29" s="72"/>
      <c r="F29" s="73"/>
      <c r="G29" s="73"/>
      <c r="H29" s="73"/>
      <c r="I29" s="5"/>
      <c r="J29" s="5"/>
      <c r="K29" s="5"/>
      <c r="L29" s="5"/>
      <c r="M29" s="26" t="s">
        <v>87</v>
      </c>
      <c r="N29" s="13" t="s">
        <v>71</v>
      </c>
      <c r="O29" s="14" t="s">
        <v>55</v>
      </c>
    </row>
    <row r="30" spans="1:15" x14ac:dyDescent="0.25">
      <c r="A30" s="5"/>
      <c r="B30" s="64"/>
      <c r="C30" s="64"/>
      <c r="D30" s="6"/>
      <c r="E30" s="72"/>
      <c r="F30" s="73"/>
      <c r="G30" s="73"/>
      <c r="H30" s="73"/>
      <c r="I30" s="5"/>
      <c r="J30" s="5"/>
      <c r="K30" s="5"/>
      <c r="L30" s="5"/>
      <c r="M30" s="26" t="s">
        <v>88</v>
      </c>
      <c r="N30" s="13" t="s">
        <v>76</v>
      </c>
      <c r="O30" s="14" t="s">
        <v>56</v>
      </c>
    </row>
    <row r="31" spans="1:15" s="26" customFormat="1" x14ac:dyDescent="0.25">
      <c r="A31" s="5"/>
      <c r="B31" s="66"/>
      <c r="C31" s="66"/>
      <c r="D31" s="6"/>
      <c r="E31" s="72"/>
      <c r="F31" s="73"/>
      <c r="G31" s="73"/>
      <c r="H31" s="74"/>
      <c r="I31" s="5"/>
      <c r="J31" s="5"/>
      <c r="K31" s="5"/>
      <c r="L31" s="5"/>
      <c r="M31" s="26" t="s">
        <v>89</v>
      </c>
      <c r="N31" s="13" t="s">
        <v>97</v>
      </c>
      <c r="O31" s="14" t="s">
        <v>57</v>
      </c>
    </row>
    <row r="32" spans="1:15" s="26" customFormat="1" x14ac:dyDescent="0.25">
      <c r="A32" s="5"/>
      <c r="B32" s="66"/>
      <c r="C32" s="66"/>
      <c r="D32" s="6"/>
      <c r="E32" s="72"/>
      <c r="F32" s="73"/>
      <c r="G32" s="73"/>
      <c r="H32" s="73"/>
      <c r="I32" s="5"/>
      <c r="J32" s="5"/>
      <c r="K32" s="5"/>
      <c r="L32" s="5"/>
    </row>
    <row r="33" spans="1:12" s="26" customFormat="1" x14ac:dyDescent="0.25">
      <c r="A33" s="5"/>
      <c r="B33" s="66"/>
      <c r="C33" s="66"/>
      <c r="D33" s="6"/>
      <c r="E33" s="72"/>
      <c r="F33" s="73"/>
      <c r="G33" s="73"/>
      <c r="H33" s="73"/>
      <c r="I33" s="5"/>
      <c r="J33" s="5"/>
      <c r="K33" s="5"/>
      <c r="L33" s="5"/>
    </row>
    <row r="34" spans="1:12" s="26" customFormat="1" x14ac:dyDescent="0.25">
      <c r="A34" s="5"/>
      <c r="B34" s="66"/>
      <c r="C34" s="66"/>
      <c r="D34" s="6"/>
      <c r="E34" s="72"/>
      <c r="F34" s="73"/>
      <c r="G34" s="73"/>
      <c r="H34" s="73"/>
      <c r="I34" s="5"/>
      <c r="J34" s="5"/>
      <c r="K34" s="5"/>
      <c r="L34" s="5"/>
    </row>
    <row r="35" spans="1:12" s="26" customFormat="1" x14ac:dyDescent="0.25">
      <c r="A35" s="5"/>
      <c r="B35" s="64"/>
      <c r="C35" s="64"/>
      <c r="D35" s="6"/>
      <c r="E35" s="72"/>
      <c r="F35" s="73"/>
      <c r="G35" s="73"/>
      <c r="H35" s="73"/>
      <c r="I35" s="5"/>
      <c r="J35" s="5"/>
      <c r="K35" s="5"/>
      <c r="L35" s="5"/>
    </row>
    <row r="36" spans="1:12" s="26" customFormat="1" x14ac:dyDescent="0.25">
      <c r="A36" s="5"/>
      <c r="B36" s="66"/>
      <c r="C36" s="66"/>
      <c r="D36" s="6"/>
      <c r="E36" s="72"/>
      <c r="F36" s="73"/>
      <c r="G36" s="73"/>
      <c r="H36" s="74"/>
      <c r="I36" s="5"/>
      <c r="J36" s="5"/>
      <c r="K36" s="5"/>
      <c r="L36" s="5"/>
    </row>
    <row r="37" spans="1:12" s="26" customFormat="1" x14ac:dyDescent="0.25">
      <c r="A37" s="5"/>
      <c r="B37" s="64"/>
      <c r="C37" s="64"/>
      <c r="D37" s="6"/>
      <c r="E37" s="72"/>
      <c r="F37" s="73"/>
      <c r="G37" s="73"/>
      <c r="H37" s="73"/>
      <c r="I37" s="5"/>
      <c r="J37" s="5"/>
      <c r="K37" s="5"/>
      <c r="L37" s="5"/>
    </row>
    <row r="38" spans="1:12" s="26" customFormat="1" x14ac:dyDescent="0.25">
      <c r="A38" s="5"/>
      <c r="B38" s="6"/>
      <c r="C38" s="6"/>
      <c r="D38" s="6"/>
      <c r="E38" s="72"/>
      <c r="F38" s="73"/>
      <c r="G38" s="73"/>
      <c r="H38" s="73"/>
      <c r="I38" s="5"/>
      <c r="J38" s="5"/>
      <c r="K38" s="5"/>
      <c r="L38" s="5"/>
    </row>
    <row r="39" spans="1:12" s="26" customFormat="1" x14ac:dyDescent="0.25">
      <c r="A39" s="5"/>
      <c r="B39" s="5"/>
      <c r="C39" s="5"/>
      <c r="D39" s="5"/>
      <c r="E39" s="72"/>
      <c r="F39" s="73"/>
      <c r="G39" s="73"/>
      <c r="H39" s="73"/>
      <c r="I39" s="5"/>
      <c r="J39" s="5"/>
      <c r="K39" s="5"/>
      <c r="L39" s="5"/>
    </row>
    <row r="40" spans="1:12" s="26" customFormat="1" x14ac:dyDescent="0.25">
      <c r="A40" s="5"/>
      <c r="B40" s="5"/>
      <c r="C40" s="5"/>
      <c r="D40" s="5"/>
      <c r="E40" s="72"/>
      <c r="F40" s="73"/>
      <c r="G40" s="73"/>
      <c r="H40" s="73"/>
      <c r="I40" s="5"/>
      <c r="J40" s="5"/>
      <c r="K40" s="5"/>
      <c r="L40" s="5"/>
    </row>
    <row r="41" spans="1:12" s="26" customFormat="1" x14ac:dyDescent="0.25">
      <c r="A41" s="5"/>
      <c r="B41" s="5"/>
      <c r="C41" s="5"/>
      <c r="D41" s="5"/>
      <c r="E41" s="71"/>
      <c r="F41" s="74"/>
      <c r="G41" s="74"/>
      <c r="H41" s="74"/>
      <c r="I41" s="5"/>
      <c r="J41" s="5"/>
      <c r="K41" s="5"/>
      <c r="L41" s="5"/>
    </row>
    <row r="42" spans="1:12" s="26" customFormat="1" x14ac:dyDescent="0.25">
      <c r="A42" s="5"/>
      <c r="B42" s="5"/>
      <c r="C42" s="5"/>
      <c r="D42" s="5"/>
      <c r="E42" s="72"/>
      <c r="F42" s="73"/>
      <c r="G42" s="73"/>
      <c r="H42" s="73"/>
      <c r="I42" s="5"/>
      <c r="J42" s="5"/>
      <c r="K42" s="5"/>
      <c r="L42" s="5"/>
    </row>
    <row r="43" spans="1:12" s="26" customFormat="1" x14ac:dyDescent="0.25">
      <c r="A43" s="5"/>
      <c r="B43" s="5"/>
      <c r="C43" s="5"/>
      <c r="D43" s="5"/>
      <c r="E43" s="72"/>
      <c r="F43" s="73"/>
      <c r="G43" s="73"/>
      <c r="H43" s="73"/>
      <c r="I43" s="5"/>
      <c r="J43" s="5"/>
      <c r="K43" s="5"/>
      <c r="L43" s="5"/>
    </row>
    <row r="44" spans="1:12" s="26" customFormat="1" x14ac:dyDescent="0.25">
      <c r="A44" s="5"/>
      <c r="B44" s="5"/>
      <c r="C44" s="5"/>
      <c r="D44" s="5"/>
      <c r="E44" s="72"/>
      <c r="F44" s="73"/>
      <c r="G44" s="73"/>
      <c r="H44" s="73"/>
      <c r="I44" s="5"/>
      <c r="J44" s="5"/>
      <c r="K44" s="5"/>
      <c r="L44" s="5"/>
    </row>
    <row r="45" spans="1:12" s="26" customFormat="1" x14ac:dyDescent="0.25">
      <c r="A45" s="5"/>
      <c r="B45" s="5"/>
      <c r="C45" s="5"/>
      <c r="D45" s="5"/>
      <c r="E45" s="72"/>
      <c r="F45" s="73"/>
      <c r="G45" s="73"/>
      <c r="H45" s="73"/>
      <c r="I45" s="5"/>
      <c r="J45" s="5"/>
      <c r="K45" s="5"/>
      <c r="L45" s="5"/>
    </row>
    <row r="46" spans="1:12" s="26" customFormat="1" x14ac:dyDescent="0.25">
      <c r="A46" s="5"/>
      <c r="B46" s="5"/>
      <c r="C46" s="5"/>
      <c r="D46" s="5"/>
      <c r="E46" s="71"/>
      <c r="F46" s="74"/>
      <c r="G46" s="74"/>
      <c r="H46" s="74"/>
      <c r="I46" s="5"/>
      <c r="J46" s="5"/>
      <c r="K46" s="5"/>
      <c r="L46" s="5"/>
    </row>
    <row r="47" spans="1:12" s="26" customFormat="1" x14ac:dyDescent="0.25">
      <c r="A47" s="5"/>
      <c r="B47" s="5"/>
      <c r="C47" s="5"/>
      <c r="D47" s="5"/>
      <c r="E47" s="72"/>
      <c r="F47" s="73"/>
      <c r="G47" s="73"/>
      <c r="H47" s="73"/>
      <c r="I47" s="5"/>
      <c r="J47" s="5"/>
      <c r="K47" s="5"/>
      <c r="L47" s="5"/>
    </row>
    <row r="48" spans="1:12" s="26" customFormat="1" x14ac:dyDescent="0.25">
      <c r="A48" s="5"/>
      <c r="B48" s="5"/>
      <c r="C48" s="5"/>
      <c r="D48" s="5"/>
      <c r="E48" s="72"/>
      <c r="F48" s="73"/>
      <c r="G48" s="73"/>
      <c r="H48" s="73"/>
      <c r="I48" s="5"/>
      <c r="J48" s="5"/>
      <c r="K48" s="5"/>
      <c r="L48" s="5"/>
    </row>
    <row r="49" spans="1:12" s="26" customFormat="1" x14ac:dyDescent="0.25">
      <c r="A49" s="5"/>
      <c r="B49" s="5"/>
      <c r="C49" s="5"/>
      <c r="D49" s="5"/>
      <c r="E49" s="72"/>
      <c r="F49" s="73"/>
      <c r="G49" s="73"/>
      <c r="H49" s="73"/>
      <c r="I49" s="5"/>
      <c r="J49" s="5"/>
      <c r="K49" s="5"/>
      <c r="L49" s="5"/>
    </row>
    <row r="50" spans="1:12" s="26" customFormat="1" x14ac:dyDescent="0.25">
      <c r="A50" s="5"/>
      <c r="B50" s="5"/>
      <c r="C50" s="5"/>
      <c r="D50" s="5"/>
      <c r="E50" s="72"/>
      <c r="F50" s="73"/>
      <c r="G50" s="73"/>
      <c r="H50" s="73"/>
      <c r="I50" s="5"/>
      <c r="J50" s="5"/>
      <c r="K50" s="5"/>
      <c r="L50" s="5"/>
    </row>
    <row r="51" spans="1:12" s="26" customFormat="1" x14ac:dyDescent="0.25">
      <c r="A51" s="5"/>
      <c r="B51" s="5"/>
      <c r="C51" s="5"/>
      <c r="D51" s="5"/>
      <c r="E51" s="71"/>
      <c r="F51" s="74"/>
      <c r="G51" s="74"/>
      <c r="H51" s="74"/>
      <c r="I51" s="5"/>
      <c r="J51" s="5"/>
      <c r="K51" s="5"/>
      <c r="L51" s="5"/>
    </row>
    <row r="52" spans="1:12" s="26" customFormat="1" x14ac:dyDescent="0.25">
      <c r="A52" s="5"/>
      <c r="B52" s="5"/>
      <c r="C52" s="5"/>
      <c r="D52" s="5"/>
      <c r="E52" s="72"/>
      <c r="F52" s="73"/>
      <c r="G52" s="73"/>
      <c r="H52" s="73"/>
      <c r="I52" s="5"/>
      <c r="J52" s="5"/>
      <c r="K52" s="5"/>
      <c r="L52" s="5"/>
    </row>
    <row r="53" spans="1:12" s="26" customFormat="1" x14ac:dyDescent="0.25">
      <c r="A53" s="5"/>
      <c r="B53" s="5"/>
      <c r="C53" s="5"/>
      <c r="D53" s="5"/>
      <c r="E53" s="72"/>
      <c r="F53" s="73"/>
      <c r="G53" s="73"/>
      <c r="H53" s="73"/>
      <c r="I53" s="5"/>
      <c r="J53" s="5"/>
      <c r="K53" s="5"/>
      <c r="L53" s="5"/>
    </row>
    <row r="54" spans="1:12" s="26" customFormat="1" x14ac:dyDescent="0.25">
      <c r="A54" s="5"/>
      <c r="B54" s="5"/>
      <c r="C54" s="5"/>
      <c r="D54" s="5"/>
      <c r="E54" s="72"/>
      <c r="F54" s="73"/>
      <c r="G54" s="73"/>
      <c r="H54" s="73"/>
      <c r="I54" s="5"/>
      <c r="J54" s="5"/>
      <c r="K54" s="5"/>
      <c r="L54" s="5"/>
    </row>
    <row r="55" spans="1:12" s="26" customFormat="1" x14ac:dyDescent="0.25">
      <c r="A55" s="5"/>
      <c r="B55" s="5"/>
      <c r="C55" s="5"/>
      <c r="D55" s="5"/>
      <c r="E55" s="72"/>
      <c r="F55" s="73"/>
      <c r="G55" s="73"/>
      <c r="H55" s="73"/>
      <c r="I55" s="5"/>
      <c r="J55" s="5"/>
      <c r="K55" s="5"/>
      <c r="L55" s="5"/>
    </row>
    <row r="56" spans="1:12" s="26" customFormat="1" x14ac:dyDescent="0.25">
      <c r="A56" s="5"/>
      <c r="B56" s="5"/>
      <c r="C56" s="5"/>
      <c r="D56" s="5"/>
      <c r="E56" s="71"/>
      <c r="F56" s="74"/>
      <c r="G56" s="74"/>
      <c r="H56" s="74"/>
      <c r="I56" s="5"/>
      <c r="J56" s="5"/>
      <c r="K56" s="5"/>
      <c r="L56" s="5"/>
    </row>
    <row r="57" spans="1:12" s="26" customFormat="1" x14ac:dyDescent="0.25">
      <c r="A57" s="5"/>
      <c r="B57" s="5"/>
      <c r="C57" s="5"/>
      <c r="D57" s="5"/>
      <c r="E57" s="72"/>
      <c r="F57" s="73"/>
      <c r="G57" s="73"/>
      <c r="H57" s="73"/>
      <c r="I57" s="5"/>
      <c r="J57" s="5"/>
      <c r="K57" s="5"/>
      <c r="L57" s="5"/>
    </row>
    <row r="58" spans="1:12" s="26" customFormat="1" x14ac:dyDescent="0.25">
      <c r="A58" s="5"/>
      <c r="B58" s="5"/>
      <c r="C58" s="5"/>
      <c r="D58" s="5"/>
      <c r="E58" s="72"/>
      <c r="F58" s="73"/>
      <c r="G58" s="73"/>
      <c r="H58" s="73"/>
      <c r="I58" s="5"/>
      <c r="J58" s="5"/>
      <c r="K58" s="5"/>
      <c r="L58" s="5"/>
    </row>
    <row r="59" spans="1:12" s="26" customFormat="1" x14ac:dyDescent="0.25">
      <c r="A59" s="5"/>
      <c r="B59" s="5"/>
      <c r="C59" s="5"/>
      <c r="D59" s="5"/>
      <c r="E59" s="72"/>
      <c r="F59" s="73"/>
      <c r="G59" s="73"/>
      <c r="H59" s="73"/>
      <c r="I59" s="5"/>
      <c r="J59" s="5"/>
      <c r="K59" s="5"/>
      <c r="L59" s="5"/>
    </row>
    <row r="60" spans="1:12" s="26" customFormat="1" x14ac:dyDescent="0.25">
      <c r="A60" s="5"/>
      <c r="B60" s="5"/>
      <c r="C60" s="5"/>
      <c r="D60" s="5"/>
      <c r="E60" s="72"/>
      <c r="F60" s="73"/>
      <c r="G60" s="73"/>
      <c r="H60" s="73"/>
      <c r="I60" s="5"/>
      <c r="J60" s="5"/>
      <c r="K60" s="5"/>
      <c r="L60" s="5"/>
    </row>
    <row r="61" spans="1:12" s="26" customFormat="1" x14ac:dyDescent="0.25">
      <c r="A61" s="5"/>
      <c r="B61" s="5"/>
      <c r="C61" s="5"/>
      <c r="D61" s="5"/>
      <c r="E61" s="71"/>
      <c r="F61" s="71"/>
      <c r="G61" s="71"/>
      <c r="H61" s="71"/>
      <c r="I61" s="5"/>
      <c r="J61" s="5"/>
      <c r="K61" s="5"/>
      <c r="L61" s="5"/>
    </row>
    <row r="62" spans="1:12" s="26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s="26" customForma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s="26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s="26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s="26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s="26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s="26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</sheetData>
  <mergeCells count="4">
    <mergeCell ref="F9:G9"/>
    <mergeCell ref="H9:H10"/>
    <mergeCell ref="D11:D12"/>
    <mergeCell ref="D13:E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/>
  </sheetViews>
  <sheetFormatPr defaultColWidth="0" defaultRowHeight="15" zeroHeight="1" x14ac:dyDescent="0.25"/>
  <cols>
    <col min="1" max="1" width="9.140625" customWidth="1"/>
    <col min="2" max="2" width="60.7109375" customWidth="1"/>
    <col min="3" max="3" width="15.7109375" customWidth="1"/>
    <col min="4" max="4" width="30.7109375" customWidth="1"/>
    <col min="5" max="8" width="15.7109375" customWidth="1"/>
    <col min="9" max="12" width="9.140625" customWidth="1"/>
    <col min="13" max="15" width="60.7109375" style="26" hidden="1" customWidth="1"/>
    <col min="16" max="16384" width="9.140625" hidden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21" x14ac:dyDescent="0.35">
      <c r="A2" s="5"/>
      <c r="B2" s="15" t="str">
        <f>IF(T!$D$2=T!$M$2,M2,IF(T!$D$2=T!$N$2,N2,O2))</f>
        <v>Gib die gefragten Werte in den grünen Zellen!</v>
      </c>
      <c r="C2" s="6"/>
      <c r="D2" s="6"/>
      <c r="E2" s="6"/>
      <c r="F2" s="6"/>
      <c r="G2" s="6"/>
      <c r="H2" s="5"/>
      <c r="I2" s="5"/>
      <c r="J2" s="5"/>
      <c r="K2" s="5"/>
      <c r="L2" s="5"/>
      <c r="M2" s="12" t="s">
        <v>30</v>
      </c>
      <c r="N2" s="13" t="s">
        <v>72</v>
      </c>
      <c r="O2" s="14" t="s">
        <v>31</v>
      </c>
    </row>
    <row r="3" spans="1:15" x14ac:dyDescent="0.25">
      <c r="A3" s="5"/>
      <c r="B3" s="6"/>
      <c r="C3" s="6"/>
      <c r="D3" s="6"/>
      <c r="E3" s="6"/>
      <c r="F3" s="6"/>
      <c r="G3" s="6"/>
      <c r="H3" s="5"/>
      <c r="I3" s="5"/>
      <c r="J3" s="5"/>
      <c r="K3" s="5"/>
      <c r="L3" s="5"/>
      <c r="M3" s="26" t="s">
        <v>157</v>
      </c>
      <c r="N3" s="13" t="s">
        <v>158</v>
      </c>
      <c r="O3" s="14" t="s">
        <v>159</v>
      </c>
    </row>
    <row r="4" spans="1:15" ht="30" customHeight="1" x14ac:dyDescent="0.25">
      <c r="A4" s="5"/>
      <c r="B4" s="76" t="str">
        <f>IF(T!$D$2=T!$M$2,M3,IF(T!$D$2=T!$N$2,N3,O3))</f>
        <v>Wir benutzen wieder die in der vorherigen Aufgebe (14.3) beschreibte diagnostische Methode, aber die Prävalenz ist 20%.</v>
      </c>
      <c r="C4" s="6"/>
      <c r="D4" s="6"/>
      <c r="E4" s="6"/>
      <c r="F4" s="6"/>
      <c r="G4" s="6"/>
      <c r="H4" s="5"/>
      <c r="I4" s="5"/>
      <c r="J4" s="5"/>
      <c r="K4" s="5"/>
      <c r="L4" s="5"/>
      <c r="M4" s="26" t="s">
        <v>162</v>
      </c>
      <c r="N4" s="13" t="s">
        <v>163</v>
      </c>
      <c r="O4" s="14" t="s">
        <v>164</v>
      </c>
    </row>
    <row r="5" spans="1:15" ht="30" customHeight="1" x14ac:dyDescent="0.25">
      <c r="A5" s="5"/>
      <c r="B5" s="78" t="str">
        <f>IF(T!$D$2=T!$M$2,M4,IF(T!$D$2=T!$N$2,N4,O4))</f>
        <v>Die Sensitivität der Methode ist wieder 99%, die Spezifizität ist 86%.</v>
      </c>
      <c r="C5" s="6"/>
      <c r="D5" s="6"/>
      <c r="E5" s="6"/>
      <c r="F5" s="6"/>
      <c r="G5" s="6"/>
      <c r="H5" s="5"/>
      <c r="I5" s="5"/>
      <c r="J5" s="5"/>
      <c r="K5" s="5"/>
      <c r="L5" s="5"/>
      <c r="N5" s="13"/>
      <c r="O5" s="14"/>
    </row>
    <row r="6" spans="1:15" x14ac:dyDescent="0.25">
      <c r="A6" s="5"/>
      <c r="B6" s="6"/>
      <c r="C6" s="6"/>
      <c r="D6" s="6"/>
      <c r="E6" s="6"/>
      <c r="F6" s="6"/>
      <c r="G6" s="6"/>
      <c r="H6" s="5"/>
      <c r="I6" s="5"/>
      <c r="J6" s="5"/>
      <c r="K6" s="5"/>
      <c r="L6" s="5"/>
      <c r="M6" s="26" t="s">
        <v>2</v>
      </c>
      <c r="N6" s="13" t="s">
        <v>93</v>
      </c>
      <c r="O6" s="14" t="s">
        <v>35</v>
      </c>
    </row>
    <row r="7" spans="1:15" x14ac:dyDescent="0.25">
      <c r="A7" s="5"/>
      <c r="B7" s="35" t="str">
        <f>IF(T!$D$2=T!$M$2,M6,IF(T!$D$2=T!$N$2,N6,O6))</f>
        <v>Stelle die Wahrheitsmatrix zusammen.</v>
      </c>
      <c r="C7" s="6"/>
      <c r="D7" s="6"/>
      <c r="E7" s="6"/>
      <c r="F7" s="6"/>
      <c r="G7" s="6"/>
      <c r="H7" s="5"/>
      <c r="I7" s="5"/>
      <c r="J7" s="5"/>
      <c r="K7" s="5"/>
      <c r="L7" s="5"/>
      <c r="M7" s="26" t="s">
        <v>104</v>
      </c>
      <c r="N7" s="13" t="s">
        <v>103</v>
      </c>
      <c r="O7" s="14" t="s">
        <v>105</v>
      </c>
    </row>
    <row r="8" spans="1:15" x14ac:dyDescent="0.25">
      <c r="A8" s="5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26" t="s">
        <v>8</v>
      </c>
      <c r="N8" s="13" t="s">
        <v>96</v>
      </c>
      <c r="O8" s="14" t="s">
        <v>43</v>
      </c>
    </row>
    <row r="9" spans="1:15" ht="30" customHeight="1" x14ac:dyDescent="0.25">
      <c r="A9" s="5"/>
      <c r="B9" s="6"/>
      <c r="C9" s="5"/>
      <c r="D9" s="6"/>
      <c r="E9" s="6"/>
      <c r="F9" s="85" t="str">
        <f>IF(T!$D$2=T!$M$2,M11,IF(T!$D$2=T!$N$2,N11,O11))</f>
        <v>Ergebins des diagnostischen Tests</v>
      </c>
      <c r="G9" s="88"/>
      <c r="H9" s="89" t="str">
        <f>IF(T!$D$2=T!$M$2,M14,IF(T!$D$2=T!$N$2,N14,O14))</f>
        <v>Randhäufigkeit</v>
      </c>
      <c r="I9" s="5"/>
      <c r="J9" s="5"/>
      <c r="K9" s="5"/>
      <c r="L9" s="5"/>
      <c r="M9" s="26" t="s">
        <v>6</v>
      </c>
      <c r="N9" s="13" t="s">
        <v>94</v>
      </c>
      <c r="O9" s="14" t="s">
        <v>36</v>
      </c>
    </row>
    <row r="10" spans="1:15" ht="15.75" thickBot="1" x14ac:dyDescent="0.3">
      <c r="A10" s="5"/>
      <c r="B10" s="6"/>
      <c r="C10" s="5"/>
      <c r="D10" s="6"/>
      <c r="E10" s="6"/>
      <c r="F10" s="36" t="str">
        <f>IF(T!$D$2=T!$M$2,M12,IF(T!$D$2=T!$N$2,N12,O12))</f>
        <v>negativ</v>
      </c>
      <c r="G10" s="36" t="str">
        <f>IF(T!$D$2=T!$M$2,M13,IF(T!$D$2=T!$N$2,N13,O13))</f>
        <v>positiv</v>
      </c>
      <c r="H10" s="90"/>
      <c r="I10" s="5"/>
      <c r="J10" s="5"/>
      <c r="K10" s="5"/>
      <c r="L10" s="5"/>
      <c r="M10" s="26" t="s">
        <v>7</v>
      </c>
      <c r="N10" s="13" t="s">
        <v>95</v>
      </c>
      <c r="O10" s="14" t="s">
        <v>37</v>
      </c>
    </row>
    <row r="11" spans="1:15" x14ac:dyDescent="0.25">
      <c r="A11" s="5"/>
      <c r="B11" s="6"/>
      <c r="C11" s="5"/>
      <c r="D11" s="89" t="str">
        <f>IF(T!$D$2=T!$M$2,M8,IF(T!$D$2=T!$N$2,N8,O8))</f>
        <v>tatsächliche Zustand (Ergebnis der "Goldstandard"-Methode)</v>
      </c>
      <c r="E11" s="16" t="str">
        <f>IF(T!$D$2=T!$M$2,M9,IF(T!$D$2=T!$N$2,N9,O9))</f>
        <v>gesund</v>
      </c>
      <c r="F11" s="47">
        <f>H11*0.86</f>
        <v>0.68800000000000006</v>
      </c>
      <c r="G11" s="48">
        <f>H11-F11</f>
        <v>0.11199999999999999</v>
      </c>
      <c r="H11" s="49">
        <f>H13-H12</f>
        <v>0.8</v>
      </c>
      <c r="I11" s="5"/>
      <c r="J11" s="5"/>
      <c r="K11" s="5"/>
      <c r="L11" s="5"/>
      <c r="M11" s="26" t="s">
        <v>5</v>
      </c>
      <c r="N11" s="13" t="s">
        <v>62</v>
      </c>
      <c r="O11" s="14" t="s">
        <v>38</v>
      </c>
    </row>
    <row r="12" spans="1:15" ht="15.75" thickBot="1" x14ac:dyDescent="0.3">
      <c r="A12" s="5"/>
      <c r="B12" s="6"/>
      <c r="C12" s="5"/>
      <c r="D12" s="90"/>
      <c r="E12" s="16" t="str">
        <f>IF(T!$D$2=T!$M$2,M10,IF(T!$D$2=T!$N$2,N10,O10))</f>
        <v>krank</v>
      </c>
      <c r="F12" s="50">
        <f>H12-G12</f>
        <v>2.0000000000000018E-3</v>
      </c>
      <c r="G12" s="51">
        <f>H12*0.99</f>
        <v>0.19800000000000001</v>
      </c>
      <c r="H12" s="49">
        <v>0.2</v>
      </c>
      <c r="I12" s="5"/>
      <c r="J12" s="5"/>
      <c r="K12" s="5"/>
      <c r="L12" s="5"/>
      <c r="M12" s="26" t="s">
        <v>3</v>
      </c>
      <c r="N12" s="13" t="s">
        <v>61</v>
      </c>
      <c r="O12" s="14" t="s">
        <v>39</v>
      </c>
    </row>
    <row r="13" spans="1:15" x14ac:dyDescent="0.25">
      <c r="A13" s="5"/>
      <c r="B13" s="6"/>
      <c r="C13" s="5"/>
      <c r="D13" s="85" t="str">
        <f>IF(T!$D$2=T!$M$2,M14,IF(T!$D$2=T!$N$2,N14,O14))</f>
        <v>Randhäufigkeit</v>
      </c>
      <c r="E13" s="88"/>
      <c r="F13" s="52">
        <f>SUM(F11:F12)</f>
        <v>0.69000000000000006</v>
      </c>
      <c r="G13" s="52">
        <f>SUM(G11:G12)</f>
        <v>0.31</v>
      </c>
      <c r="H13" s="53">
        <v>1</v>
      </c>
      <c r="I13" s="5"/>
      <c r="J13" s="5"/>
      <c r="K13" s="5"/>
      <c r="L13" s="5"/>
      <c r="M13" s="26" t="s">
        <v>4</v>
      </c>
      <c r="N13" s="13" t="s">
        <v>60</v>
      </c>
      <c r="O13" s="14" t="s">
        <v>40</v>
      </c>
    </row>
    <row r="14" spans="1:15" x14ac:dyDescent="0.25">
      <c r="A14" s="5"/>
      <c r="B14" s="6"/>
      <c r="C14" s="6"/>
      <c r="D14" s="6"/>
      <c r="E14" s="6"/>
      <c r="F14" s="6"/>
      <c r="G14" s="6"/>
      <c r="H14" s="5"/>
      <c r="I14" s="5"/>
      <c r="J14" s="5"/>
      <c r="K14" s="5"/>
      <c r="L14" s="5"/>
      <c r="M14" s="26" t="s">
        <v>9</v>
      </c>
      <c r="N14" s="13" t="s">
        <v>63</v>
      </c>
      <c r="O14" s="14" t="s">
        <v>41</v>
      </c>
    </row>
    <row r="15" spans="1:15" ht="15.75" customHeight="1" x14ac:dyDescent="0.25">
      <c r="A15" s="5"/>
      <c r="B15" s="3" t="str">
        <f>IF(T!$D$2=T!$M$2,M15,IF(T!$D$2=T!$N$2,N15,O15))</f>
        <v>Berechne die folgenden Parameter.</v>
      </c>
      <c r="C15" s="6"/>
      <c r="D15" s="5"/>
      <c r="E15" s="34" t="str">
        <f>IF(T!$D$2=T!$M$2,M7,IF(T!$D$2=T!$N$2,N7,O7))</f>
        <v>Schritt-für-Schritt Zusammenstellung der Wahrheitsmatrix:</v>
      </c>
      <c r="F15" s="5"/>
      <c r="G15" s="5"/>
      <c r="H15" s="5"/>
      <c r="I15" s="5"/>
      <c r="J15" s="5"/>
      <c r="K15" s="5"/>
      <c r="L15" s="5"/>
      <c r="M15" s="26" t="s">
        <v>90</v>
      </c>
      <c r="N15" s="13" t="s">
        <v>91</v>
      </c>
      <c r="O15" s="14" t="s">
        <v>92</v>
      </c>
    </row>
    <row r="16" spans="1:15" x14ac:dyDescent="0.25">
      <c r="A16" s="5"/>
      <c r="B16" s="6"/>
      <c r="C16" s="6"/>
      <c r="D16" s="5"/>
      <c r="E16" s="5"/>
      <c r="F16" s="5"/>
      <c r="G16" s="5"/>
      <c r="H16" s="5"/>
      <c r="I16" s="5"/>
      <c r="J16" s="5"/>
      <c r="K16" s="5"/>
      <c r="L16" s="5"/>
      <c r="N16" s="13"/>
      <c r="O16" s="14"/>
    </row>
    <row r="17" spans="1:15" ht="15.75" thickBot="1" x14ac:dyDescent="0.3">
      <c r="A17" s="5"/>
      <c r="B17" s="3" t="str">
        <f>IF(T!$D$2=T!$M$2,M23,IF(T!$D$2=T!$N$2,N23,O23))</f>
        <v>Falschnegativrate</v>
      </c>
      <c r="C17" s="25">
        <f>F12/H12</f>
        <v>1.0000000000000009E-2</v>
      </c>
      <c r="D17" s="5"/>
      <c r="E17" s="6"/>
      <c r="F17" s="36" t="str">
        <f>IF(T!$D$2=T!$M$2,M12,IF(T!$D$2=T!$N$2,N12,O12))</f>
        <v>negativ</v>
      </c>
      <c r="G17" s="36" t="str">
        <f>IF(T!$D$2=T!$M$2,M13,IF(T!$D$2=T!$N$2,N13,O13))</f>
        <v>positiv</v>
      </c>
      <c r="H17" s="35" t="str">
        <f>IF(T!$D$2=T!$M$2,M14,IF(T!$D$2=T!$N$2,N14,O14))</f>
        <v>Randhäufigkeit</v>
      </c>
      <c r="I17" s="5"/>
      <c r="J17" s="5"/>
      <c r="K17" s="5"/>
      <c r="L17" s="5"/>
      <c r="N17" s="13"/>
      <c r="O17" s="14"/>
    </row>
    <row r="18" spans="1:15" x14ac:dyDescent="0.25">
      <c r="A18" s="5"/>
      <c r="B18" s="3" t="str">
        <f>IF(T!$D$2=T!$M$2,M25,IF(T!$D$2=T!$N$2,N25,O25))</f>
        <v>Falschpositivrate:</v>
      </c>
      <c r="C18" s="25">
        <f>G11/H11</f>
        <v>0.13999999999999999</v>
      </c>
      <c r="D18" s="5"/>
      <c r="E18" s="16" t="str">
        <f>IF(T!$D$2=T!$M$2,M9,IF(T!$D$2=T!$N$2,N9,O9))</f>
        <v>gesund</v>
      </c>
      <c r="F18" s="37"/>
      <c r="G18" s="38"/>
      <c r="H18" s="39"/>
      <c r="I18" s="5"/>
      <c r="J18" s="5"/>
      <c r="K18" s="5"/>
      <c r="L18" s="5"/>
      <c r="N18" s="13"/>
      <c r="O18" s="14"/>
    </row>
    <row r="19" spans="1:15" ht="15.75" thickBot="1" x14ac:dyDescent="0.3">
      <c r="A19" s="5"/>
      <c r="B19" s="3" t="str">
        <f>IF(T!$D$2=T!$M$2,M27,IF(T!$D$2=T!$N$2,N27,O27))</f>
        <v>Relevanz:</v>
      </c>
      <c r="C19" s="25">
        <f>G12/G13</f>
        <v>0.63870967741935492</v>
      </c>
      <c r="D19" s="6"/>
      <c r="E19" s="16" t="str">
        <f>IF(T!$D$2=T!$M$2,M10,IF(T!$D$2=T!$N$2,N10,O10))</f>
        <v>krank</v>
      </c>
      <c r="F19" s="40"/>
      <c r="G19" s="41"/>
      <c r="H19" s="39"/>
      <c r="I19" s="5"/>
      <c r="J19" s="5"/>
      <c r="K19" s="5"/>
      <c r="L19" s="5"/>
      <c r="N19" s="13"/>
      <c r="O19" s="14"/>
    </row>
    <row r="20" spans="1:15" x14ac:dyDescent="0.25">
      <c r="A20" s="5"/>
      <c r="B20" s="3" t="str">
        <f>IF(T!$D$2=T!$M$2,M28,IF(T!$D$2=T!$N$2,N28,O28))</f>
        <v>Falschalarmrate:</v>
      </c>
      <c r="C20" s="25">
        <f>G11/G13</f>
        <v>0.36129032258064514</v>
      </c>
      <c r="D20" s="6"/>
      <c r="E20" s="35" t="str">
        <f>IF(T!$D$2=T!$M$2,M14,IF(T!$D$2=T!$N$2,N14,O14))</f>
        <v>Randhäufigkeit</v>
      </c>
      <c r="F20" s="42"/>
      <c r="G20" s="42"/>
      <c r="H20" s="27">
        <v>1</v>
      </c>
      <c r="I20" s="5"/>
      <c r="J20" s="5"/>
      <c r="K20" s="5"/>
      <c r="L20" s="5"/>
      <c r="N20" s="13"/>
      <c r="O20" s="14"/>
    </row>
    <row r="21" spans="1:15" x14ac:dyDescent="0.25">
      <c r="A21" s="5"/>
      <c r="B21" s="3" t="str">
        <f>IF(T!$D$2=T!$M$2,M29,IF(T!$D$2=T!$N$2,N29,O29))</f>
        <v>Segreganz:</v>
      </c>
      <c r="C21" s="25">
        <f>F11/F13</f>
        <v>0.99710144927536226</v>
      </c>
      <c r="D21" s="6"/>
      <c r="E21" s="6"/>
      <c r="F21" s="43"/>
      <c r="G21" s="43"/>
      <c r="H21" s="44"/>
      <c r="I21" s="5"/>
      <c r="J21" s="5"/>
      <c r="K21" s="5"/>
      <c r="L21" s="5"/>
      <c r="N21" s="13"/>
      <c r="O21" s="14"/>
    </row>
    <row r="22" spans="1:15" ht="15.75" customHeight="1" thickBot="1" x14ac:dyDescent="0.3">
      <c r="A22" s="5"/>
      <c r="B22" s="3" t="str">
        <f>IF(T!$D$2=T!$M$2,M30,IF(T!$D$2=T!$N$2,N30,O30))</f>
        <v>falsche Beruhigungsrate</v>
      </c>
      <c r="C22" s="25">
        <f>F12/F13</f>
        <v>2.8985507246376834E-3</v>
      </c>
      <c r="D22" s="6"/>
      <c r="E22" s="6"/>
      <c r="F22" s="45" t="str">
        <f>IF(T!$D$2=T!$M$2,M12,IF(T!$D$2=T!$N$2,N12,O12))</f>
        <v>negativ</v>
      </c>
      <c r="G22" s="45" t="str">
        <f>IF(T!$D$2=T!$M$2,M13,IF(T!$D$2=T!$N$2,N13,O13))</f>
        <v>positiv</v>
      </c>
      <c r="H22" s="46" t="str">
        <f>IF(T!$D$2=T!$M$2,M14,IF(T!$D$2=T!$N$2,N14,O14))</f>
        <v>Randhäufigkeit</v>
      </c>
      <c r="I22" s="5"/>
      <c r="J22" s="5"/>
      <c r="K22" s="5"/>
      <c r="L22" s="5"/>
      <c r="N22" s="13"/>
      <c r="O22" s="14"/>
    </row>
    <row r="23" spans="1:15" x14ac:dyDescent="0.25">
      <c r="A23" s="5"/>
      <c r="B23" s="3" t="str">
        <f>IF(T!$D$2=T!$M$2,M31,IF(T!$D$2=T!$N$2,N31,O31))</f>
        <v>diagnostische Effektivität</v>
      </c>
      <c r="C23" s="25">
        <f>(F11+G12)/H13</f>
        <v>0.88600000000000012</v>
      </c>
      <c r="D23" s="6"/>
      <c r="E23" s="16" t="str">
        <f>IF(T!$D$2=T!$M$2,M9,IF(T!$D$2=T!$N$2,N9,O9))</f>
        <v>gesund</v>
      </c>
      <c r="F23" s="47"/>
      <c r="G23" s="48"/>
      <c r="H23" s="49"/>
      <c r="I23" s="5"/>
      <c r="J23" s="5"/>
      <c r="K23" s="5"/>
      <c r="L23" s="5"/>
      <c r="M23" s="26" t="s">
        <v>82</v>
      </c>
      <c r="N23" s="13" t="s">
        <v>221</v>
      </c>
      <c r="O23" s="14" t="s">
        <v>48</v>
      </c>
    </row>
    <row r="24" spans="1:15" ht="15.75" thickBot="1" x14ac:dyDescent="0.3">
      <c r="A24" s="5"/>
      <c r="B24" s="64"/>
      <c r="C24" s="64"/>
      <c r="D24" s="6"/>
      <c r="E24" s="16" t="str">
        <f>IF(T!$D$2=T!$M$2,M10,IF(T!$D$2=T!$N$2,N10,O10))</f>
        <v>krank</v>
      </c>
      <c r="F24" s="50"/>
      <c r="G24" s="51"/>
      <c r="H24" s="58">
        <v>0.2</v>
      </c>
      <c r="I24" s="5"/>
      <c r="J24" s="5"/>
      <c r="K24" s="5"/>
      <c r="L24" s="5"/>
      <c r="N24" s="13"/>
      <c r="O24" s="14"/>
    </row>
    <row r="25" spans="1:15" x14ac:dyDescent="0.25">
      <c r="A25" s="5"/>
      <c r="B25" s="64"/>
      <c r="C25" s="64"/>
      <c r="D25" s="6"/>
      <c r="E25" s="35" t="str">
        <f>IF(T!$D$2=T!$M$2,M14,IF(T!$D$2=T!$N$2,N14,O14))</f>
        <v>Randhäufigkeit</v>
      </c>
      <c r="F25" s="52"/>
      <c r="G25" s="52"/>
      <c r="H25" s="53">
        <v>1</v>
      </c>
      <c r="I25" s="5"/>
      <c r="J25" s="5"/>
      <c r="K25" s="5"/>
      <c r="L25" s="5"/>
      <c r="M25" s="26" t="s">
        <v>83</v>
      </c>
      <c r="N25" s="13" t="s">
        <v>222</v>
      </c>
      <c r="O25" s="14" t="s">
        <v>50</v>
      </c>
    </row>
    <row r="26" spans="1:15" x14ac:dyDescent="0.25">
      <c r="A26" s="5"/>
      <c r="B26" s="65"/>
      <c r="C26" s="65"/>
      <c r="D26" s="6"/>
      <c r="E26" s="6"/>
      <c r="F26" s="54"/>
      <c r="G26" s="54"/>
      <c r="H26" s="55"/>
      <c r="I26" s="5"/>
      <c r="J26" s="5"/>
      <c r="K26" s="5"/>
      <c r="L26" s="5"/>
      <c r="N26" s="13"/>
      <c r="O26" s="14"/>
    </row>
    <row r="27" spans="1:15" ht="15.75" thickBot="1" x14ac:dyDescent="0.3">
      <c r="A27" s="5"/>
      <c r="B27" s="64"/>
      <c r="C27" s="64"/>
      <c r="D27" s="6"/>
      <c r="E27" s="6"/>
      <c r="F27" s="56" t="str">
        <f>IF(T!$D$2=T!$M$2,M12,IF(T!$D$2=T!$N$2,N12,O12))</f>
        <v>negativ</v>
      </c>
      <c r="G27" s="56" t="str">
        <f>IF(T!$D$2=T!$M$2,M13,IF(T!$D$2=T!$N$2,N13,O13))</f>
        <v>positiv</v>
      </c>
      <c r="H27" s="57" t="str">
        <f>IF(T!$D$2=T!$M$2,M14,IF(T!$D$2=T!$N$2,N14,O14))</f>
        <v>Randhäufigkeit</v>
      </c>
      <c r="I27" s="5"/>
      <c r="J27" s="5"/>
      <c r="K27" s="5"/>
      <c r="L27" s="5"/>
      <c r="M27" s="26" t="s">
        <v>85</v>
      </c>
      <c r="N27" s="13" t="s">
        <v>70</v>
      </c>
      <c r="O27" s="14" t="s">
        <v>53</v>
      </c>
    </row>
    <row r="28" spans="1:15" x14ac:dyDescent="0.25">
      <c r="A28" s="5"/>
      <c r="B28" s="65"/>
      <c r="C28" s="65"/>
      <c r="D28" s="6"/>
      <c r="E28" s="16" t="str">
        <f>IF(T!$D$2=T!$M$2,M9,IF(T!$D$2=T!$N$2,N9,O9))</f>
        <v>gesund</v>
      </c>
      <c r="F28" s="47"/>
      <c r="G28" s="48"/>
      <c r="H28" s="58">
        <f>H30-H29</f>
        <v>0.8</v>
      </c>
      <c r="I28" s="5"/>
      <c r="J28" s="5"/>
      <c r="K28" s="5"/>
      <c r="L28" s="5"/>
      <c r="M28" s="26" t="s">
        <v>86</v>
      </c>
      <c r="N28" s="13" t="s">
        <v>75</v>
      </c>
      <c r="O28" s="14" t="s">
        <v>54</v>
      </c>
    </row>
    <row r="29" spans="1:15" ht="15.75" thickBot="1" x14ac:dyDescent="0.3">
      <c r="A29" s="5"/>
      <c r="B29" s="64"/>
      <c r="C29" s="64"/>
      <c r="D29" s="6"/>
      <c r="E29" s="16" t="str">
        <f>IF(T!$D$2=T!$M$2,M10,IF(T!$D$2=T!$N$2,N10,O10))</f>
        <v>krank</v>
      </c>
      <c r="F29" s="50"/>
      <c r="G29" s="51"/>
      <c r="H29" s="49">
        <v>0.2</v>
      </c>
      <c r="I29" s="5"/>
      <c r="J29" s="5"/>
      <c r="K29" s="5"/>
      <c r="L29" s="5"/>
      <c r="M29" s="26" t="s">
        <v>87</v>
      </c>
      <c r="N29" s="13" t="s">
        <v>71</v>
      </c>
      <c r="O29" s="14" t="s">
        <v>55</v>
      </c>
    </row>
    <row r="30" spans="1:15" x14ac:dyDescent="0.25">
      <c r="A30" s="5"/>
      <c r="B30" s="64"/>
      <c r="C30" s="64"/>
      <c r="D30" s="6"/>
      <c r="E30" s="35" t="str">
        <f>IF(T!$D$2=T!$M$2,M14,IF(T!$D$2=T!$N$2,N14,O14))</f>
        <v>Randhäufigkeit</v>
      </c>
      <c r="F30" s="52"/>
      <c r="G30" s="52"/>
      <c r="H30" s="53">
        <v>1</v>
      </c>
      <c r="I30" s="5"/>
      <c r="J30" s="5"/>
      <c r="K30" s="5"/>
      <c r="L30" s="5"/>
      <c r="M30" s="26" t="s">
        <v>88</v>
      </c>
      <c r="N30" s="13" t="s">
        <v>76</v>
      </c>
      <c r="O30" s="14" t="s">
        <v>56</v>
      </c>
    </row>
    <row r="31" spans="1:15" s="26" customFormat="1" x14ac:dyDescent="0.25">
      <c r="A31" s="5"/>
      <c r="B31" s="66"/>
      <c r="C31" s="66"/>
      <c r="D31" s="6"/>
      <c r="E31" s="6"/>
      <c r="F31" s="54"/>
      <c r="G31" s="54"/>
      <c r="H31" s="55"/>
      <c r="I31" s="5"/>
      <c r="J31" s="5"/>
      <c r="K31" s="5"/>
      <c r="L31" s="5"/>
      <c r="M31" s="26" t="s">
        <v>89</v>
      </c>
      <c r="N31" s="13" t="s">
        <v>97</v>
      </c>
      <c r="O31" s="14" t="s">
        <v>57</v>
      </c>
    </row>
    <row r="32" spans="1:15" s="26" customFormat="1" ht="15.75" thickBot="1" x14ac:dyDescent="0.3">
      <c r="A32" s="5"/>
      <c r="B32" s="66"/>
      <c r="C32" s="66"/>
      <c r="D32" s="6"/>
      <c r="E32" s="6"/>
      <c r="F32" s="56" t="str">
        <f>IF(T!$D$2=T!$M$2,M12,IF(T!$D$2=T!$N$2,N12,O12))</f>
        <v>negativ</v>
      </c>
      <c r="G32" s="56" t="str">
        <f>IF(T!$D$2=T!$M$2,M13,IF(T!$D$2=T!$N$2,N13,O13))</f>
        <v>positiv</v>
      </c>
      <c r="H32" s="57" t="str">
        <f>IF(T!$D$2=T!$M$2,M14,IF(T!$D$2=T!$N$2,N14,O14))</f>
        <v>Randhäufigkeit</v>
      </c>
      <c r="I32" s="5"/>
      <c r="J32" s="5"/>
      <c r="K32" s="5"/>
      <c r="L32" s="5"/>
    </row>
    <row r="33" spans="1:12" s="26" customFormat="1" x14ac:dyDescent="0.25">
      <c r="A33" s="5"/>
      <c r="B33" s="66"/>
      <c r="C33" s="66"/>
      <c r="D33" s="6"/>
      <c r="E33" s="16" t="str">
        <f>IF(T!$D$2=T!$M$2,M9,IF(T!$D$2=T!$N$2,N9,O9))</f>
        <v>gesund</v>
      </c>
      <c r="F33" s="47"/>
      <c r="G33" s="48"/>
      <c r="H33" s="49">
        <f>H35-H34</f>
        <v>0.8</v>
      </c>
      <c r="I33" s="5"/>
      <c r="J33" s="5"/>
      <c r="K33" s="5"/>
      <c r="L33" s="5"/>
    </row>
    <row r="34" spans="1:12" s="26" customFormat="1" ht="15.75" thickBot="1" x14ac:dyDescent="0.3">
      <c r="A34" s="5"/>
      <c r="B34" s="66"/>
      <c r="C34" s="66"/>
      <c r="D34" s="6"/>
      <c r="E34" s="16" t="str">
        <f>IF(T!$D$2=T!$M$2,M10,IF(T!$D$2=T!$N$2,N10,O10))</f>
        <v>krank</v>
      </c>
      <c r="F34" s="50"/>
      <c r="G34" s="59">
        <f>H34*0.99</f>
        <v>0.19800000000000001</v>
      </c>
      <c r="H34" s="49">
        <v>0.2</v>
      </c>
      <c r="I34" s="5"/>
      <c r="J34" s="5"/>
      <c r="K34" s="5"/>
      <c r="L34" s="5"/>
    </row>
    <row r="35" spans="1:12" s="26" customFormat="1" x14ac:dyDescent="0.25">
      <c r="A35" s="5"/>
      <c r="B35" s="64"/>
      <c r="C35" s="64"/>
      <c r="D35" s="6"/>
      <c r="E35" s="35" t="str">
        <f>IF(T!$D$2=T!$M$2,M14,IF(T!$D$2=T!$N$2,N14,O14))</f>
        <v>Randhäufigkeit</v>
      </c>
      <c r="F35" s="52"/>
      <c r="G35" s="52"/>
      <c r="H35" s="53">
        <v>1</v>
      </c>
      <c r="I35" s="5"/>
      <c r="J35" s="5"/>
      <c r="K35" s="5"/>
      <c r="L35" s="5"/>
    </row>
    <row r="36" spans="1:12" s="26" customFormat="1" x14ac:dyDescent="0.25">
      <c r="A36" s="5"/>
      <c r="B36" s="66"/>
      <c r="C36" s="66"/>
      <c r="D36" s="6"/>
      <c r="E36" s="6"/>
      <c r="F36" s="54"/>
      <c r="G36" s="54"/>
      <c r="H36" s="55"/>
      <c r="I36" s="5"/>
      <c r="J36" s="5"/>
      <c r="K36" s="5"/>
      <c r="L36" s="5"/>
    </row>
    <row r="37" spans="1:12" s="26" customFormat="1" ht="15.75" thickBot="1" x14ac:dyDescent="0.3">
      <c r="A37" s="5"/>
      <c r="B37" s="64"/>
      <c r="C37" s="64"/>
      <c r="D37" s="6"/>
      <c r="E37" s="6"/>
      <c r="F37" s="56" t="str">
        <f>IF(T!$D$2=T!$M$2,M12,IF(T!$D$2=T!$N$2,N12,O12))</f>
        <v>negativ</v>
      </c>
      <c r="G37" s="56" t="str">
        <f>IF(T!$D$2=T!$M$2,M13,IF(T!$D$2=T!$N$2,N13,O13))</f>
        <v>positiv</v>
      </c>
      <c r="H37" s="57" t="str">
        <f>IF(T!$D$2=T!$M$2,M14,IF(T!$D$2=T!$N$2,N14,O14))</f>
        <v>Randhäufigkeit</v>
      </c>
      <c r="I37" s="5"/>
      <c r="J37" s="5"/>
      <c r="K37" s="5"/>
      <c r="L37" s="5"/>
    </row>
    <row r="38" spans="1:12" s="26" customFormat="1" x14ac:dyDescent="0.25">
      <c r="A38" s="5"/>
      <c r="B38" s="6"/>
      <c r="C38" s="6"/>
      <c r="D38" s="6"/>
      <c r="E38" s="16" t="str">
        <f>IF(T!$D$2=T!$M$2,M9,IF(T!$D$2=T!$N$2,N9,O9))</f>
        <v>gesund</v>
      </c>
      <c r="F38" s="47"/>
      <c r="G38" s="48"/>
      <c r="H38" s="49">
        <f>H40-H39</f>
        <v>0.8</v>
      </c>
      <c r="I38" s="5"/>
      <c r="J38" s="5"/>
      <c r="K38" s="5"/>
      <c r="L38" s="5"/>
    </row>
    <row r="39" spans="1:12" s="26" customFormat="1" ht="15.75" thickBot="1" x14ac:dyDescent="0.3">
      <c r="A39" s="5"/>
      <c r="B39" s="5"/>
      <c r="C39" s="5"/>
      <c r="D39" s="5"/>
      <c r="E39" s="16" t="str">
        <f>IF(T!$D$2=T!$M$2,M10,IF(T!$D$2=T!$N$2,N10,O10))</f>
        <v>krank</v>
      </c>
      <c r="F39" s="60">
        <f>H39-G39</f>
        <v>2.0000000000000018E-3</v>
      </c>
      <c r="G39" s="51">
        <f>H39*0.99</f>
        <v>0.19800000000000001</v>
      </c>
      <c r="H39" s="49">
        <v>0.2</v>
      </c>
      <c r="I39" s="5"/>
      <c r="J39" s="5"/>
      <c r="K39" s="5"/>
      <c r="L39" s="5"/>
    </row>
    <row r="40" spans="1:12" s="26" customFormat="1" x14ac:dyDescent="0.25">
      <c r="A40" s="5"/>
      <c r="B40" s="5"/>
      <c r="C40" s="5"/>
      <c r="D40" s="5"/>
      <c r="E40" s="35" t="str">
        <f>IF(T!$D$2=T!$M$2,M14,IF(T!$D$2=T!$N$2,N14,O14))</f>
        <v>Randhäufigkeit</v>
      </c>
      <c r="F40" s="52"/>
      <c r="G40" s="52"/>
      <c r="H40" s="53">
        <v>1</v>
      </c>
      <c r="I40" s="5"/>
      <c r="J40" s="5"/>
      <c r="K40" s="5"/>
      <c r="L40" s="5"/>
    </row>
    <row r="41" spans="1:12" s="26" customFormat="1" x14ac:dyDescent="0.25">
      <c r="A41" s="5"/>
      <c r="B41" s="5"/>
      <c r="C41" s="5"/>
      <c r="D41" s="5"/>
      <c r="E41" s="5"/>
      <c r="F41" s="55"/>
      <c r="G41" s="55"/>
      <c r="H41" s="55"/>
      <c r="I41" s="5"/>
      <c r="J41" s="5"/>
      <c r="K41" s="5"/>
      <c r="L41" s="5"/>
    </row>
    <row r="42" spans="1:12" s="26" customFormat="1" ht="15.75" thickBot="1" x14ac:dyDescent="0.3">
      <c r="A42" s="5"/>
      <c r="B42" s="5"/>
      <c r="C42" s="5"/>
      <c r="D42" s="5"/>
      <c r="E42" s="6"/>
      <c r="F42" s="56" t="str">
        <f>IF(T!$D$2=T!$M$2,M12,IF(T!$D$2=T!$N$2,N12,O12))</f>
        <v>negativ</v>
      </c>
      <c r="G42" s="56" t="str">
        <f>IF(T!$D$2=T!$M$2,M13,IF(T!$D$2=T!$N$2,N13,O13))</f>
        <v>positiv</v>
      </c>
      <c r="H42" s="57" t="str">
        <f>IF(T!$D$2=T!$M$2,M14,IF(T!$D$2=T!$N$2,N14,O14))</f>
        <v>Randhäufigkeit</v>
      </c>
      <c r="I42" s="5"/>
      <c r="J42" s="5"/>
      <c r="K42" s="5"/>
      <c r="L42" s="5"/>
    </row>
    <row r="43" spans="1:12" s="26" customFormat="1" x14ac:dyDescent="0.25">
      <c r="A43" s="5"/>
      <c r="B43" s="5"/>
      <c r="C43" s="5"/>
      <c r="D43" s="5"/>
      <c r="E43" s="16" t="str">
        <f>IF(T!$D$2=T!$M$2,M9,IF(T!$D$2=T!$N$2,N9,O9))</f>
        <v>gesund</v>
      </c>
      <c r="F43" s="61">
        <f>H43*0.86</f>
        <v>0.68800000000000006</v>
      </c>
      <c r="G43" s="48"/>
      <c r="H43" s="49">
        <f>H45-H44</f>
        <v>0.8</v>
      </c>
      <c r="I43" s="5"/>
      <c r="J43" s="5"/>
      <c r="K43" s="5"/>
      <c r="L43" s="5"/>
    </row>
    <row r="44" spans="1:12" s="26" customFormat="1" ht="15.75" thickBot="1" x14ac:dyDescent="0.3">
      <c r="A44" s="5"/>
      <c r="B44" s="5"/>
      <c r="C44" s="5"/>
      <c r="D44" s="5"/>
      <c r="E44" s="16" t="str">
        <f>IF(T!$D$2=T!$M$2,M10,IF(T!$D$2=T!$N$2,N10,O10))</f>
        <v>krank</v>
      </c>
      <c r="F44" s="50">
        <f>H44-G44</f>
        <v>2.0000000000000018E-3</v>
      </c>
      <c r="G44" s="51">
        <f>H44*0.99</f>
        <v>0.19800000000000001</v>
      </c>
      <c r="H44" s="49">
        <v>0.2</v>
      </c>
      <c r="I44" s="5"/>
      <c r="J44" s="5"/>
      <c r="K44" s="5"/>
      <c r="L44" s="5"/>
    </row>
    <row r="45" spans="1:12" s="26" customFormat="1" x14ac:dyDescent="0.25">
      <c r="A45" s="5"/>
      <c r="B45" s="5"/>
      <c r="C45" s="5"/>
      <c r="D45" s="5"/>
      <c r="E45" s="35" t="str">
        <f>IF(T!$D$2=T!$M$2,M14,IF(T!$D$2=T!$N$2,N14,O14))</f>
        <v>Randhäufigkeit</v>
      </c>
      <c r="F45" s="52"/>
      <c r="G45" s="52"/>
      <c r="H45" s="53">
        <v>1</v>
      </c>
      <c r="I45" s="5"/>
      <c r="J45" s="5"/>
      <c r="K45" s="5"/>
      <c r="L45" s="5"/>
    </row>
    <row r="46" spans="1:12" s="26" customFormat="1" x14ac:dyDescent="0.25">
      <c r="A46" s="5"/>
      <c r="B46" s="5"/>
      <c r="C46" s="5"/>
      <c r="D46" s="5"/>
      <c r="E46" s="5"/>
      <c r="F46" s="55"/>
      <c r="G46" s="55"/>
      <c r="H46" s="55"/>
      <c r="I46" s="5"/>
      <c r="J46" s="5"/>
      <c r="K46" s="5"/>
      <c r="L46" s="5"/>
    </row>
    <row r="47" spans="1:12" s="26" customFormat="1" ht="15.75" thickBot="1" x14ac:dyDescent="0.3">
      <c r="A47" s="5"/>
      <c r="B47" s="5"/>
      <c r="C47" s="5"/>
      <c r="D47" s="5"/>
      <c r="E47" s="6"/>
      <c r="F47" s="56" t="str">
        <f>IF(T!$D$2=T!$M$2,M12,IF(T!$D$2=T!$N$2,N12,O12))</f>
        <v>negativ</v>
      </c>
      <c r="G47" s="56" t="str">
        <f>IF(T!$D$2=T!$M$2,M13,IF(T!$D$2=T!$N$2,N13,O13))</f>
        <v>positiv</v>
      </c>
      <c r="H47" s="57" t="str">
        <f>IF(T!$D$2=T!$M$2,M14,IF(T!$D$2=T!$N$2,N14,O14))</f>
        <v>Randhäufigkeit</v>
      </c>
      <c r="I47" s="5"/>
      <c r="J47" s="5"/>
      <c r="K47" s="5"/>
      <c r="L47" s="5"/>
    </row>
    <row r="48" spans="1:12" s="26" customFormat="1" x14ac:dyDescent="0.25">
      <c r="A48" s="5"/>
      <c r="B48" s="5"/>
      <c r="C48" s="5"/>
      <c r="D48" s="5"/>
      <c r="E48" s="16" t="str">
        <f>IF(T!$D$2=T!$M$2,M9,IF(T!$D$2=T!$N$2,N9,O9))</f>
        <v>gesund</v>
      </c>
      <c r="F48" s="47">
        <f>H48*0.86</f>
        <v>0.68800000000000006</v>
      </c>
      <c r="G48" s="62">
        <f>H48-F48</f>
        <v>0.11199999999999999</v>
      </c>
      <c r="H48" s="49">
        <f>H50-H49</f>
        <v>0.8</v>
      </c>
      <c r="I48" s="5"/>
      <c r="J48" s="5"/>
      <c r="K48" s="5"/>
      <c r="L48" s="5"/>
    </row>
    <row r="49" spans="1:12" s="26" customFormat="1" ht="15.75" thickBot="1" x14ac:dyDescent="0.3">
      <c r="A49" s="5"/>
      <c r="B49" s="5"/>
      <c r="C49" s="5"/>
      <c r="D49" s="5"/>
      <c r="E49" s="16" t="str">
        <f>IF(T!$D$2=T!$M$2,M10,IF(T!$D$2=T!$N$2,N10,O10))</f>
        <v>krank</v>
      </c>
      <c r="F49" s="50">
        <f>H49-G49</f>
        <v>2.0000000000000018E-3</v>
      </c>
      <c r="G49" s="51">
        <f>H49*0.99</f>
        <v>0.19800000000000001</v>
      </c>
      <c r="H49" s="49">
        <v>0.2</v>
      </c>
      <c r="I49" s="5"/>
      <c r="J49" s="5"/>
      <c r="K49" s="5"/>
      <c r="L49" s="5"/>
    </row>
    <row r="50" spans="1:12" s="26" customFormat="1" x14ac:dyDescent="0.25">
      <c r="A50" s="5"/>
      <c r="B50" s="5"/>
      <c r="C50" s="5"/>
      <c r="D50" s="5"/>
      <c r="E50" s="35" t="str">
        <f>IF(T!$D$2=T!$M$2,M14,IF(T!$D$2=T!$N$2,N14,O14))</f>
        <v>Randhäufigkeit</v>
      </c>
      <c r="F50" s="52"/>
      <c r="G50" s="52"/>
      <c r="H50" s="53">
        <v>1</v>
      </c>
      <c r="I50" s="5"/>
      <c r="J50" s="5"/>
      <c r="K50" s="5"/>
      <c r="L50" s="5"/>
    </row>
    <row r="51" spans="1:12" s="26" customFormat="1" x14ac:dyDescent="0.25">
      <c r="A51" s="5"/>
      <c r="B51" s="5"/>
      <c r="C51" s="5"/>
      <c r="D51" s="5"/>
      <c r="E51" s="5"/>
      <c r="F51" s="55"/>
      <c r="G51" s="55"/>
      <c r="H51" s="55"/>
      <c r="I51" s="5"/>
      <c r="J51" s="5"/>
      <c r="K51" s="5"/>
      <c r="L51" s="5"/>
    </row>
    <row r="52" spans="1:12" s="26" customFormat="1" ht="15.75" thickBot="1" x14ac:dyDescent="0.3">
      <c r="A52" s="5"/>
      <c r="B52" s="5"/>
      <c r="C52" s="5"/>
      <c r="D52" s="5"/>
      <c r="E52" s="6"/>
      <c r="F52" s="56" t="str">
        <f>IF(T!$D$2=T!$M$2,M12,IF(T!$D$2=T!$N$2,N12,O12))</f>
        <v>negativ</v>
      </c>
      <c r="G52" s="56" t="str">
        <f>IF(T!$D$2=T!$M$2,M13,IF(T!$D$2=T!$N$2,N13,O13))</f>
        <v>positiv</v>
      </c>
      <c r="H52" s="57" t="str">
        <f>IF(T!$D$2=T!$M$2,M14,IF(T!$D$2=T!$N$2,N14,O14))</f>
        <v>Randhäufigkeit</v>
      </c>
      <c r="I52" s="5"/>
      <c r="J52" s="5"/>
      <c r="K52" s="5"/>
      <c r="L52" s="5"/>
    </row>
    <row r="53" spans="1:12" s="26" customFormat="1" x14ac:dyDescent="0.25">
      <c r="A53" s="5"/>
      <c r="B53" s="5"/>
      <c r="C53" s="5"/>
      <c r="D53" s="5"/>
      <c r="E53" s="16" t="str">
        <f>IF(T!$D$2=T!$M$2,M9,IF(T!$D$2=T!$N$2,N9,O9))</f>
        <v>gesund</v>
      </c>
      <c r="F53" s="47">
        <f>H53*0.86</f>
        <v>0.68800000000000006</v>
      </c>
      <c r="G53" s="48">
        <f>H53-F53</f>
        <v>0.11199999999999999</v>
      </c>
      <c r="H53" s="49">
        <f>H55-H54</f>
        <v>0.8</v>
      </c>
      <c r="I53" s="5"/>
      <c r="J53" s="5"/>
      <c r="K53" s="5"/>
      <c r="L53" s="5"/>
    </row>
    <row r="54" spans="1:12" s="26" customFormat="1" ht="15.75" thickBot="1" x14ac:dyDescent="0.3">
      <c r="A54" s="5"/>
      <c r="B54" s="5"/>
      <c r="C54" s="5"/>
      <c r="D54" s="5"/>
      <c r="E54" s="16" t="str">
        <f>IF(T!$D$2=T!$M$2,M10,IF(T!$D$2=T!$N$2,N10,O10))</f>
        <v>krank</v>
      </c>
      <c r="F54" s="50">
        <f>H54-G54</f>
        <v>2.0000000000000018E-3</v>
      </c>
      <c r="G54" s="51">
        <f>H54*0.99</f>
        <v>0.19800000000000001</v>
      </c>
      <c r="H54" s="49">
        <v>0.2</v>
      </c>
      <c r="I54" s="5"/>
      <c r="J54" s="5"/>
      <c r="K54" s="5"/>
      <c r="L54" s="5"/>
    </row>
    <row r="55" spans="1:12" s="26" customFormat="1" x14ac:dyDescent="0.25">
      <c r="A55" s="5"/>
      <c r="B55" s="5"/>
      <c r="C55" s="5"/>
      <c r="D55" s="5"/>
      <c r="E55" s="35" t="str">
        <f>IF(T!$D$2=T!$M$2,M14,IF(T!$D$2=T!$N$2,N14,O14))</f>
        <v>Randhäufigkeit</v>
      </c>
      <c r="F55" s="63">
        <f>SUM(F53:F54)</f>
        <v>0.69000000000000006</v>
      </c>
      <c r="G55" s="52"/>
      <c r="H55" s="53">
        <v>1</v>
      </c>
      <c r="I55" s="5"/>
      <c r="J55" s="5"/>
      <c r="K55" s="5"/>
      <c r="L55" s="5"/>
    </row>
    <row r="56" spans="1:12" s="26" customFormat="1" x14ac:dyDescent="0.25">
      <c r="A56" s="5"/>
      <c r="B56" s="5"/>
      <c r="C56" s="5"/>
      <c r="D56" s="5"/>
      <c r="E56" s="5"/>
      <c r="F56" s="55"/>
      <c r="G56" s="55"/>
      <c r="H56" s="55"/>
      <c r="I56" s="5"/>
      <c r="J56" s="5"/>
      <c r="K56" s="5"/>
      <c r="L56" s="5"/>
    </row>
    <row r="57" spans="1:12" s="26" customFormat="1" ht="15.75" thickBot="1" x14ac:dyDescent="0.3">
      <c r="A57" s="5"/>
      <c r="B57" s="5"/>
      <c r="C57" s="5"/>
      <c r="D57" s="5"/>
      <c r="E57" s="6"/>
      <c r="F57" s="56" t="str">
        <f>IF(T!$D$2=T!$M$2,M12,IF(T!$D$2=T!$N$2,N12,O12))</f>
        <v>negativ</v>
      </c>
      <c r="G57" s="56" t="str">
        <f>IF(T!$D$2=T!$M$2,M13,IF(T!$D$2=T!$N$2,N13,O13))</f>
        <v>positiv</v>
      </c>
      <c r="H57" s="57" t="str">
        <f>IF(T!$D$2=T!$M$2,M14,IF(T!$D$2=T!$N$2,N14,O14))</f>
        <v>Randhäufigkeit</v>
      </c>
      <c r="I57" s="5"/>
      <c r="J57" s="5"/>
      <c r="K57" s="5"/>
      <c r="L57" s="5"/>
    </row>
    <row r="58" spans="1:12" s="26" customFormat="1" x14ac:dyDescent="0.25">
      <c r="A58" s="5"/>
      <c r="B58" s="5"/>
      <c r="C58" s="5"/>
      <c r="D58" s="5"/>
      <c r="E58" s="16" t="str">
        <f>IF(T!$D$2=T!$M$2,M9,IF(T!$D$2=T!$N$2,N9,O9))</f>
        <v>gesund</v>
      </c>
      <c r="F58" s="47">
        <f>H58*0.86</f>
        <v>0.68800000000000006</v>
      </c>
      <c r="G58" s="48">
        <f>H58-F58</f>
        <v>0.11199999999999999</v>
      </c>
      <c r="H58" s="49">
        <f>H60-H59</f>
        <v>0.8</v>
      </c>
      <c r="I58" s="5"/>
      <c r="J58" s="5"/>
      <c r="K58" s="5"/>
      <c r="L58" s="5"/>
    </row>
    <row r="59" spans="1:12" s="26" customFormat="1" ht="15.75" thickBot="1" x14ac:dyDescent="0.3">
      <c r="A59" s="5"/>
      <c r="B59" s="5"/>
      <c r="C59" s="5"/>
      <c r="D59" s="5"/>
      <c r="E59" s="16" t="str">
        <f>IF(T!$D$2=T!$M$2,M10,IF(T!$D$2=T!$N$2,N10,O10))</f>
        <v>krank</v>
      </c>
      <c r="F59" s="50">
        <f>H59-G59</f>
        <v>2.0000000000000018E-3</v>
      </c>
      <c r="G59" s="51">
        <f>H59*0.99</f>
        <v>0.19800000000000001</v>
      </c>
      <c r="H59" s="49">
        <v>0.2</v>
      </c>
      <c r="I59" s="5"/>
      <c r="J59" s="5"/>
      <c r="K59" s="5"/>
      <c r="L59" s="5"/>
    </row>
    <row r="60" spans="1:12" s="26" customFormat="1" x14ac:dyDescent="0.25">
      <c r="A60" s="5"/>
      <c r="B60" s="5"/>
      <c r="C60" s="5"/>
      <c r="D60" s="5"/>
      <c r="E60" s="35" t="str">
        <f>IF(T!$D$2=T!$M$2,M14,IF(T!$D$2=T!$N$2,N14,O14))</f>
        <v>Randhäufigkeit</v>
      </c>
      <c r="F60" s="52">
        <f>SUM(F58:F59)</f>
        <v>0.69000000000000006</v>
      </c>
      <c r="G60" s="63">
        <f>SUM(G58:G59)</f>
        <v>0.31</v>
      </c>
      <c r="H60" s="53">
        <v>1</v>
      </c>
      <c r="I60" s="5"/>
      <c r="J60" s="5"/>
      <c r="K60" s="5"/>
      <c r="L60" s="5"/>
    </row>
    <row r="61" spans="1:12" s="26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s="26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s="26" customForma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s="26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s="26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s="26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s="26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s="26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</sheetData>
  <mergeCells count="4">
    <mergeCell ref="F9:G9"/>
    <mergeCell ref="H9:H10"/>
    <mergeCell ref="D11:D12"/>
    <mergeCell ref="D13:E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</vt:i4>
      </vt:variant>
    </vt:vector>
  </HeadingPairs>
  <TitlesOfParts>
    <vt:vector size="12" baseType="lpstr">
      <vt:lpstr>T</vt:lpstr>
      <vt:lpstr>14.1f</vt:lpstr>
      <vt:lpstr>14.1m</vt:lpstr>
      <vt:lpstr>14.2f</vt:lpstr>
      <vt:lpstr>14.2m</vt:lpstr>
      <vt:lpstr>14.3f</vt:lpstr>
      <vt:lpstr>14.3m</vt:lpstr>
      <vt:lpstr>14.4f</vt:lpstr>
      <vt:lpstr>14.4m</vt:lpstr>
      <vt:lpstr>14.5f</vt:lpstr>
      <vt:lpstr>14.5m</vt:lpstr>
      <vt:lpstr>nyelv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tanar</dc:creator>
  <cp:lastModifiedBy>Voszka István</cp:lastModifiedBy>
  <dcterms:created xsi:type="dcterms:W3CDTF">2014-11-26T09:12:56Z</dcterms:created>
  <dcterms:modified xsi:type="dcterms:W3CDTF">2014-12-08T18:09:52Z</dcterms:modified>
</cp:coreProperties>
</file>