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Default Extension="vml" ContentType="application/vnd.openxmlformats-officedocument.vmlDrawing"/>
  <Default Extension="gif" ContentType="image/gif"/>
  <Default Extension="bin" ContentType="application/vnd.openxmlformats-officedocument.oleObject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5460" tabRatio="798"/>
  </bookViews>
  <sheets>
    <sheet name="T" sheetId="12" r:id="rId1"/>
    <sheet name="p Norm" sheetId="54" r:id="rId2"/>
    <sheet name="CLT" sheetId="59" r:id="rId3"/>
    <sheet name="de Moivre–Laplace" sheetId="58" r:id="rId4"/>
    <sheet name="1" sheetId="57" r:id="rId5"/>
    <sheet name="1m" sheetId="61" r:id="rId6"/>
    <sheet name="2" sheetId="67" r:id="rId7"/>
    <sheet name="2m" sheetId="62" r:id="rId8"/>
    <sheet name="3" sheetId="66" r:id="rId9"/>
    <sheet name="3m" sheetId="63" r:id="rId10"/>
    <sheet name="4" sheetId="65" r:id="rId11"/>
    <sheet name="4m" sheetId="64" r:id="rId12"/>
  </sheets>
  <definedNames>
    <definedName name="nyelv">T!$M$2:$O$2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57" l="1"/>
  <c r="D45" i="57"/>
  <c r="D42" i="57"/>
  <c r="D41" i="57"/>
  <c r="D40" i="57"/>
  <c r="D39" i="57"/>
  <c r="D38" i="57"/>
  <c r="D33" i="57"/>
  <c r="D32" i="57"/>
  <c r="D31" i="57"/>
  <c r="D30" i="57"/>
  <c r="D29" i="57"/>
  <c r="D28" i="57"/>
  <c r="D25" i="57"/>
  <c r="D23" i="57"/>
  <c r="D20" i="57"/>
  <c r="D17" i="57"/>
  <c r="D13" i="57"/>
  <c r="D12" i="57"/>
  <c r="D11" i="57"/>
  <c r="D10" i="57"/>
  <c r="D9" i="57"/>
  <c r="D8" i="57"/>
  <c r="D7" i="57"/>
  <c r="D58" i="67"/>
  <c r="D57" i="67"/>
  <c r="D56" i="67"/>
  <c r="D51" i="67"/>
  <c r="D50" i="67"/>
  <c r="D49" i="67"/>
  <c r="D48" i="67"/>
  <c r="D47" i="67"/>
  <c r="D45" i="67"/>
  <c r="D44" i="67"/>
  <c r="D42" i="67"/>
  <c r="D41" i="67"/>
  <c r="D40" i="67"/>
  <c r="D35" i="67"/>
  <c r="D34" i="67"/>
  <c r="D29" i="67"/>
  <c r="D28" i="67"/>
  <c r="D26" i="67"/>
  <c r="D25" i="67"/>
  <c r="D24" i="67"/>
  <c r="D23" i="67"/>
  <c r="D22" i="67"/>
  <c r="D21" i="67"/>
  <c r="D20" i="67"/>
  <c r="D19" i="67"/>
  <c r="D17" i="67"/>
  <c r="D16" i="67"/>
  <c r="D15" i="67"/>
  <c r="D14" i="67"/>
  <c r="D12" i="67"/>
  <c r="D11" i="67"/>
  <c r="D10" i="67"/>
  <c r="D9" i="67"/>
  <c r="B58" i="67"/>
  <c r="B57" i="67"/>
  <c r="B56" i="67"/>
  <c r="B54" i="67"/>
  <c r="B51" i="67"/>
  <c r="B50" i="67"/>
  <c r="B49" i="67"/>
  <c r="B48" i="67"/>
  <c r="B47" i="67"/>
  <c r="B45" i="67"/>
  <c r="B44" i="67"/>
  <c r="B42" i="67"/>
  <c r="B41" i="67"/>
  <c r="B40" i="67"/>
  <c r="B38" i="67"/>
  <c r="B35" i="67"/>
  <c r="B34" i="67"/>
  <c r="B32" i="67"/>
  <c r="B29" i="67"/>
  <c r="B28" i="67"/>
  <c r="B26" i="67"/>
  <c r="B25" i="67"/>
  <c r="B24" i="67"/>
  <c r="B23" i="67"/>
  <c r="B22" i="67"/>
  <c r="B21" i="67"/>
  <c r="B20" i="67"/>
  <c r="B19" i="67"/>
  <c r="B17" i="67"/>
  <c r="B16" i="67"/>
  <c r="B15" i="67"/>
  <c r="B14" i="67"/>
  <c r="B12" i="67"/>
  <c r="B11" i="67"/>
  <c r="B10" i="67"/>
  <c r="B9" i="67"/>
  <c r="B7" i="67"/>
  <c r="B5" i="67"/>
  <c r="B4" i="67"/>
  <c r="B2" i="67"/>
  <c r="F46" i="66"/>
  <c r="F47" i="66"/>
  <c r="F49" i="66"/>
  <c r="F51" i="66"/>
  <c r="F52" i="66"/>
  <c r="F54" i="66"/>
  <c r="F55" i="66"/>
  <c r="F40" i="66"/>
  <c r="F39" i="66"/>
  <c r="F37" i="66"/>
  <c r="F36" i="66"/>
  <c r="F34" i="66"/>
  <c r="F32" i="66"/>
  <c r="F31" i="66"/>
  <c r="B55" i="66"/>
  <c r="B54" i="66"/>
  <c r="B52" i="66"/>
  <c r="B51" i="66"/>
  <c r="B49" i="66"/>
  <c r="B47" i="66"/>
  <c r="B46" i="66"/>
  <c r="B44" i="66"/>
  <c r="B40" i="66"/>
  <c r="B39" i="66"/>
  <c r="B37" i="66"/>
  <c r="B36" i="66"/>
  <c r="B34" i="66"/>
  <c r="B32" i="66"/>
  <c r="B31" i="66"/>
  <c r="B29" i="66"/>
  <c r="B4" i="66"/>
  <c r="B2" i="66"/>
  <c r="F11" i="65"/>
  <c r="F8" i="65"/>
  <c r="F9" i="65"/>
  <c r="F7" i="65"/>
  <c r="B11" i="65"/>
  <c r="B9" i="65"/>
  <c r="B8" i="65"/>
  <c r="B7" i="65"/>
  <c r="B5" i="65"/>
  <c r="B4" i="65"/>
  <c r="B2" i="65"/>
  <c r="C18" i="64"/>
  <c r="C15" i="64"/>
  <c r="C17" i="64"/>
  <c r="C19" i="64"/>
  <c r="C21" i="64"/>
  <c r="C24" i="64"/>
  <c r="C25" i="64"/>
  <c r="B25" i="64"/>
  <c r="B24" i="64"/>
  <c r="C22" i="64"/>
  <c r="B22" i="64"/>
  <c r="B21" i="64"/>
  <c r="B19" i="64"/>
  <c r="B18" i="64"/>
  <c r="B17" i="64"/>
  <c r="B15" i="64"/>
  <c r="B14" i="64"/>
  <c r="B13" i="64"/>
  <c r="E7" i="64"/>
  <c r="E8" i="64"/>
  <c r="E11" i="64"/>
  <c r="B11" i="64"/>
  <c r="E9" i="64"/>
  <c r="B9" i="64"/>
  <c r="B8" i="64"/>
  <c r="B7" i="64"/>
  <c r="B5" i="64"/>
  <c r="B4" i="64"/>
  <c r="B2" i="64"/>
  <c r="G39" i="63"/>
  <c r="E54" i="63"/>
  <c r="E55" i="63"/>
  <c r="B55" i="63"/>
  <c r="B54" i="63"/>
  <c r="E51" i="63"/>
  <c r="E52" i="63"/>
  <c r="B52" i="63"/>
  <c r="B51" i="63"/>
  <c r="E49" i="63"/>
  <c r="B49" i="63"/>
  <c r="B47" i="63"/>
  <c r="B46" i="63"/>
  <c r="B44" i="63"/>
  <c r="E39" i="63"/>
  <c r="E40" i="63"/>
  <c r="B40" i="63"/>
  <c r="H39" i="63"/>
  <c r="B39" i="63"/>
  <c r="E36" i="63"/>
  <c r="E37" i="63"/>
  <c r="B37" i="63"/>
  <c r="B36" i="63"/>
  <c r="E34" i="63"/>
  <c r="B34" i="63"/>
  <c r="B32" i="63"/>
  <c r="B31" i="63"/>
  <c r="B29" i="63"/>
  <c r="B4" i="63"/>
  <c r="B2" i="63"/>
  <c r="C58" i="62"/>
  <c r="B58" i="62"/>
  <c r="C57" i="62"/>
  <c r="B57" i="62"/>
  <c r="C56" i="62"/>
  <c r="B56" i="62"/>
  <c r="B54" i="62"/>
  <c r="C51" i="62"/>
  <c r="B51" i="62"/>
  <c r="C50" i="62"/>
  <c r="B50" i="62"/>
  <c r="C49" i="62"/>
  <c r="B49" i="62"/>
  <c r="C48" i="62"/>
  <c r="B48" i="62"/>
  <c r="C47" i="62"/>
  <c r="B47" i="62"/>
  <c r="C45" i="62"/>
  <c r="B45" i="62"/>
  <c r="C44" i="62"/>
  <c r="B44" i="62"/>
  <c r="C42" i="62"/>
  <c r="B42" i="62"/>
  <c r="C41" i="62"/>
  <c r="B41" i="62"/>
  <c r="C40" i="62"/>
  <c r="B40" i="62"/>
  <c r="B38" i="62"/>
  <c r="C35" i="62"/>
  <c r="B35" i="62"/>
  <c r="C34" i="62"/>
  <c r="B34" i="62"/>
  <c r="B32" i="62"/>
  <c r="C29" i="62"/>
  <c r="B29" i="62"/>
  <c r="C28" i="62"/>
  <c r="B28" i="62"/>
  <c r="C26" i="62"/>
  <c r="B26" i="62"/>
  <c r="C25" i="62"/>
  <c r="B25" i="62"/>
  <c r="C24" i="62"/>
  <c r="B24" i="62"/>
  <c r="C23" i="62"/>
  <c r="B23" i="62"/>
  <c r="C22" i="62"/>
  <c r="B22" i="62"/>
  <c r="C21" i="62"/>
  <c r="B21" i="62"/>
  <c r="C20" i="62"/>
  <c r="B20" i="62"/>
  <c r="C19" i="62"/>
  <c r="B19" i="62"/>
  <c r="C17" i="62"/>
  <c r="B17" i="62"/>
  <c r="C16" i="62"/>
  <c r="B16" i="62"/>
  <c r="C15" i="62"/>
  <c r="B15" i="62"/>
  <c r="C14" i="62"/>
  <c r="B14" i="62"/>
  <c r="C12" i="62"/>
  <c r="B12" i="62"/>
  <c r="C11" i="62"/>
  <c r="B11" i="62"/>
  <c r="C10" i="62"/>
  <c r="B10" i="62"/>
  <c r="C9" i="62"/>
  <c r="B9" i="62"/>
  <c r="B7" i="62"/>
  <c r="B5" i="62"/>
  <c r="B4" i="62"/>
  <c r="B2" i="62"/>
  <c r="C46" i="61"/>
  <c r="B46" i="61"/>
  <c r="C45" i="61"/>
  <c r="B45" i="61"/>
  <c r="B44" i="61"/>
  <c r="C42" i="61"/>
  <c r="B42" i="61"/>
  <c r="C41" i="61"/>
  <c r="B41" i="61"/>
  <c r="C40" i="61"/>
  <c r="B40" i="61"/>
  <c r="C39" i="61"/>
  <c r="B39" i="61"/>
  <c r="C38" i="61"/>
  <c r="B38" i="61"/>
  <c r="B37" i="61"/>
  <c r="C33" i="61"/>
  <c r="B33" i="61"/>
  <c r="C32" i="61"/>
  <c r="B32" i="61"/>
  <c r="C31" i="61"/>
  <c r="B31" i="61"/>
  <c r="C30" i="61"/>
  <c r="B30" i="61"/>
  <c r="C29" i="61"/>
  <c r="B29" i="61"/>
  <c r="C28" i="61"/>
  <c r="B28" i="61"/>
  <c r="B27" i="61"/>
  <c r="C25" i="61"/>
  <c r="B25" i="61"/>
  <c r="C23" i="61"/>
  <c r="B23" i="61"/>
  <c r="B22" i="61"/>
  <c r="C20" i="61"/>
  <c r="B20" i="61"/>
  <c r="B19" i="61"/>
  <c r="C17" i="61"/>
  <c r="B17" i="61"/>
  <c r="B16" i="61"/>
  <c r="C13" i="61"/>
  <c r="B13" i="61"/>
  <c r="C12" i="61"/>
  <c r="B12" i="61"/>
  <c r="C11" i="61"/>
  <c r="B11" i="61"/>
  <c r="C10" i="61"/>
  <c r="B10" i="61"/>
  <c r="C9" i="61"/>
  <c r="B9" i="61"/>
  <c r="C8" i="61"/>
  <c r="B8" i="61"/>
  <c r="C7" i="61"/>
  <c r="B7" i="61"/>
  <c r="B6" i="61"/>
  <c r="B4" i="61"/>
  <c r="B2" i="61"/>
  <c r="D16" i="59"/>
  <c r="B5" i="58"/>
  <c r="B42" i="59"/>
  <c r="B41" i="59"/>
  <c r="B40" i="59"/>
  <c r="B39" i="59"/>
  <c r="B16" i="59"/>
  <c r="B15" i="59"/>
  <c r="B13" i="59"/>
  <c r="B12" i="59"/>
  <c r="B10" i="59"/>
  <c r="B9" i="59"/>
  <c r="B7" i="59"/>
  <c r="B6" i="59"/>
  <c r="B5" i="59"/>
  <c r="B4" i="59"/>
  <c r="E29" i="59"/>
  <c r="E16" i="59"/>
  <c r="D13" i="59"/>
  <c r="D12" i="59"/>
  <c r="D11" i="59"/>
  <c r="F29" i="59"/>
  <c r="H29" i="59"/>
  <c r="H10" i="59"/>
  <c r="F10" i="59"/>
  <c r="H16" i="59"/>
  <c r="F16" i="59"/>
  <c r="M32" i="59"/>
  <c r="M29" i="59"/>
  <c r="M26" i="59"/>
  <c r="M23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70" i="59"/>
  <c r="H71" i="59"/>
  <c r="H72" i="59"/>
  <c r="H73" i="59"/>
  <c r="H74" i="59"/>
  <c r="H75" i="59"/>
  <c r="H76" i="59"/>
  <c r="H77" i="59"/>
  <c r="H78" i="59"/>
  <c r="H79" i="59"/>
  <c r="H80" i="59"/>
  <c r="H81" i="59"/>
  <c r="H82" i="59"/>
  <c r="H83" i="59"/>
  <c r="H84" i="59"/>
  <c r="H85" i="59"/>
  <c r="H86" i="59"/>
  <c r="H87" i="59"/>
  <c r="H88" i="59"/>
  <c r="H89" i="59"/>
  <c r="H90" i="59"/>
  <c r="H91" i="59"/>
  <c r="H92" i="59"/>
  <c r="H93" i="59"/>
  <c r="H94" i="59"/>
  <c r="H95" i="59"/>
  <c r="H96" i="59"/>
  <c r="H97" i="59"/>
  <c r="H98" i="59"/>
  <c r="H99" i="59"/>
  <c r="H100" i="59"/>
  <c r="H101" i="59"/>
  <c r="H102" i="59"/>
  <c r="H103" i="59"/>
  <c r="H104" i="59"/>
  <c r="H105" i="59"/>
  <c r="H106" i="59"/>
  <c r="H107" i="59"/>
  <c r="H108" i="59"/>
  <c r="H109" i="59"/>
  <c r="H110" i="59"/>
  <c r="H111" i="59"/>
  <c r="H112" i="59"/>
  <c r="H113" i="59"/>
  <c r="H114" i="59"/>
  <c r="H115" i="59"/>
  <c r="H116" i="59"/>
  <c r="H117" i="59"/>
  <c r="H118" i="59"/>
  <c r="H119" i="59"/>
  <c r="H120" i="59"/>
  <c r="H121" i="59"/>
  <c r="H122" i="59"/>
  <c r="H123" i="59"/>
  <c r="H124" i="59"/>
  <c r="H125" i="59"/>
  <c r="H126" i="59"/>
  <c r="H127" i="59"/>
  <c r="H128" i="59"/>
  <c r="H129" i="59"/>
  <c r="H130" i="59"/>
  <c r="H131" i="59"/>
  <c r="H132" i="59"/>
  <c r="H133" i="59"/>
  <c r="H134" i="59"/>
  <c r="H135" i="59"/>
  <c r="H136" i="59"/>
  <c r="H137" i="59"/>
  <c r="H138" i="59"/>
  <c r="H139" i="59"/>
  <c r="H140" i="59"/>
  <c r="H141" i="59"/>
  <c r="H142" i="59"/>
  <c r="H143" i="59"/>
  <c r="H144" i="59"/>
  <c r="H145" i="59"/>
  <c r="H146" i="59"/>
  <c r="H147" i="59"/>
  <c r="H148" i="59"/>
  <c r="H149" i="59"/>
  <c r="H150" i="59"/>
  <c r="H151" i="59"/>
  <c r="H152" i="59"/>
  <c r="H153" i="59"/>
  <c r="H154" i="59"/>
  <c r="H155" i="59"/>
  <c r="H156" i="59"/>
  <c r="H157" i="59"/>
  <c r="H158" i="59"/>
  <c r="H159" i="59"/>
  <c r="H160" i="59"/>
  <c r="H161" i="59"/>
  <c r="H162" i="59"/>
  <c r="H163" i="59"/>
  <c r="H164" i="59"/>
  <c r="H165" i="59"/>
  <c r="H166" i="59"/>
  <c r="H167" i="59"/>
  <c r="H168" i="59"/>
  <c r="H169" i="59"/>
  <c r="H170" i="59"/>
  <c r="H171" i="59"/>
  <c r="H172" i="59"/>
  <c r="H173" i="59"/>
  <c r="H174" i="59"/>
  <c r="H175" i="59"/>
  <c r="H176" i="59"/>
  <c r="H177" i="59"/>
  <c r="H178" i="59"/>
  <c r="H179" i="59"/>
  <c r="H180" i="59"/>
  <c r="H181" i="59"/>
  <c r="H182" i="59"/>
  <c r="H183" i="59"/>
  <c r="H184" i="59"/>
  <c r="H185" i="59"/>
  <c r="H186" i="59"/>
  <c r="H187" i="59"/>
  <c r="H188" i="59"/>
  <c r="H189" i="59"/>
  <c r="H190" i="59"/>
  <c r="H191" i="59"/>
  <c r="H192" i="59"/>
  <c r="H193" i="59"/>
  <c r="H194" i="59"/>
  <c r="H195" i="59"/>
  <c r="H196" i="59"/>
  <c r="H197" i="59"/>
  <c r="H198" i="59"/>
  <c r="H199" i="59"/>
  <c r="H200" i="59"/>
  <c r="H201" i="59"/>
  <c r="H202" i="59"/>
  <c r="H203" i="59"/>
  <c r="H204" i="59"/>
  <c r="H205" i="59"/>
  <c r="H206" i="59"/>
  <c r="H207" i="59"/>
  <c r="H208" i="59"/>
  <c r="H209" i="59"/>
  <c r="H210" i="59"/>
  <c r="H211" i="59"/>
  <c r="H212" i="59"/>
  <c r="H213" i="59"/>
  <c r="H214" i="59"/>
  <c r="H215" i="59"/>
  <c r="H216" i="59"/>
  <c r="H217" i="59"/>
  <c r="H218" i="59"/>
  <c r="H219" i="59"/>
  <c r="H220" i="59"/>
  <c r="H221" i="59"/>
  <c r="H222" i="59"/>
  <c r="H223" i="59"/>
  <c r="H224" i="59"/>
  <c r="H225" i="59"/>
  <c r="H226" i="59"/>
  <c r="H227" i="59"/>
  <c r="H228" i="59"/>
  <c r="H229" i="59"/>
  <c r="H230" i="59"/>
  <c r="H231" i="59"/>
  <c r="H232" i="59"/>
  <c r="H233" i="59"/>
  <c r="H234" i="59"/>
  <c r="H235" i="59"/>
  <c r="H236" i="59"/>
  <c r="H237" i="59"/>
  <c r="H238" i="59"/>
  <c r="H239" i="59"/>
  <c r="H240" i="59"/>
  <c r="H241" i="59"/>
  <c r="H242" i="59"/>
  <c r="H243" i="59"/>
  <c r="H244" i="59"/>
  <c r="H245" i="59"/>
  <c r="H246" i="59"/>
  <c r="H247" i="59"/>
  <c r="H248" i="59"/>
  <c r="H249" i="59"/>
  <c r="H250" i="59"/>
  <c r="H251" i="59"/>
  <c r="H252" i="59"/>
  <c r="H253" i="59"/>
  <c r="H254" i="59"/>
  <c r="H255" i="59"/>
  <c r="H256" i="59"/>
  <c r="H257" i="59"/>
  <c r="H258" i="59"/>
  <c r="H259" i="59"/>
  <c r="H260" i="59"/>
  <c r="H261" i="59"/>
  <c r="H262" i="59"/>
  <c r="H263" i="59"/>
  <c r="H264" i="59"/>
  <c r="H265" i="59"/>
  <c r="H266" i="59"/>
  <c r="H267" i="59"/>
  <c r="H268" i="59"/>
  <c r="H269" i="59"/>
  <c r="H270" i="59"/>
  <c r="H271" i="59"/>
  <c r="H272" i="59"/>
  <c r="H273" i="59"/>
  <c r="H274" i="59"/>
  <c r="H275" i="59"/>
  <c r="H276" i="59"/>
  <c r="H277" i="59"/>
  <c r="H278" i="59"/>
  <c r="H279" i="59"/>
  <c r="H280" i="59"/>
  <c r="H281" i="59"/>
  <c r="H282" i="59"/>
  <c r="H283" i="59"/>
  <c r="H284" i="59"/>
  <c r="H285" i="59"/>
  <c r="H286" i="59"/>
  <c r="H287" i="59"/>
  <c r="H288" i="59"/>
  <c r="H289" i="59"/>
  <c r="H290" i="59"/>
  <c r="H291" i="59"/>
  <c r="H292" i="59"/>
  <c r="H293" i="59"/>
  <c r="H294" i="59"/>
  <c r="H295" i="59"/>
  <c r="H296" i="59"/>
  <c r="H297" i="59"/>
  <c r="H298" i="59"/>
  <c r="H299" i="59"/>
  <c r="H300" i="59"/>
  <c r="H301" i="59"/>
  <c r="H302" i="59"/>
  <c r="H303" i="59"/>
  <c r="H304" i="59"/>
  <c r="H305" i="59"/>
  <c r="H306" i="59"/>
  <c r="H307" i="59"/>
  <c r="H308" i="59"/>
  <c r="H309" i="59"/>
  <c r="H310" i="59"/>
  <c r="H311" i="59"/>
  <c r="H312" i="59"/>
  <c r="H313" i="59"/>
  <c r="H314" i="59"/>
  <c r="H315" i="59"/>
  <c r="H316" i="59"/>
  <c r="H317" i="59"/>
  <c r="H318" i="59"/>
  <c r="H319" i="59"/>
  <c r="H320" i="59"/>
  <c r="H321" i="59"/>
  <c r="H322" i="59"/>
  <c r="H323" i="59"/>
  <c r="H324" i="59"/>
  <c r="H325" i="59"/>
  <c r="H326" i="59"/>
  <c r="H327" i="59"/>
  <c r="H328" i="59"/>
  <c r="H329" i="59"/>
  <c r="H330" i="59"/>
  <c r="H331" i="59"/>
  <c r="H332" i="59"/>
  <c r="H333" i="59"/>
  <c r="H334" i="59"/>
  <c r="H335" i="59"/>
  <c r="H336" i="59"/>
  <c r="H337" i="59"/>
  <c r="H338" i="59"/>
  <c r="H339" i="59"/>
  <c r="H340" i="59"/>
  <c r="H341" i="59"/>
  <c r="H342" i="59"/>
  <c r="H343" i="59"/>
  <c r="H344" i="59"/>
  <c r="H345" i="59"/>
  <c r="H346" i="59"/>
  <c r="H347" i="59"/>
  <c r="H348" i="59"/>
  <c r="H349" i="59"/>
  <c r="H350" i="59"/>
  <c r="H351" i="59"/>
  <c r="H352" i="59"/>
  <c r="H353" i="59"/>
  <c r="H354" i="59"/>
  <c r="H355" i="59"/>
  <c r="H356" i="59"/>
  <c r="H357" i="59"/>
  <c r="H358" i="59"/>
  <c r="H359" i="59"/>
  <c r="H360" i="59"/>
  <c r="H361" i="59"/>
  <c r="H362" i="59"/>
  <c r="H363" i="59"/>
  <c r="H364" i="59"/>
  <c r="H365" i="59"/>
  <c r="H366" i="59"/>
  <c r="H367" i="59"/>
  <c r="H368" i="59"/>
  <c r="H369" i="59"/>
  <c r="H370" i="59"/>
  <c r="H371" i="59"/>
  <c r="H372" i="59"/>
  <c r="H373" i="59"/>
  <c r="H374" i="59"/>
  <c r="H375" i="59"/>
  <c r="H376" i="59"/>
  <c r="H377" i="59"/>
  <c r="H378" i="59"/>
  <c r="H379" i="59"/>
  <c r="H380" i="59"/>
  <c r="H381" i="59"/>
  <c r="H382" i="59"/>
  <c r="H383" i="59"/>
  <c r="H384" i="59"/>
  <c r="H385" i="59"/>
  <c r="H386" i="59"/>
  <c r="H387" i="59"/>
  <c r="H388" i="59"/>
  <c r="H389" i="59"/>
  <c r="H390" i="59"/>
  <c r="H391" i="59"/>
  <c r="H392" i="59"/>
  <c r="H393" i="59"/>
  <c r="H394" i="59"/>
  <c r="H395" i="59"/>
  <c r="H396" i="59"/>
  <c r="H397" i="59"/>
  <c r="H398" i="59"/>
  <c r="H399" i="59"/>
  <c r="H400" i="59"/>
  <c r="H401" i="59"/>
  <c r="H402" i="59"/>
  <c r="H403" i="59"/>
  <c r="H404" i="59"/>
  <c r="H405" i="59"/>
  <c r="H406" i="59"/>
  <c r="H407" i="59"/>
  <c r="H408" i="59"/>
  <c r="H409" i="59"/>
  <c r="H410" i="59"/>
  <c r="H411" i="59"/>
  <c r="H412" i="59"/>
  <c r="H413" i="59"/>
  <c r="H414" i="59"/>
  <c r="H415" i="59"/>
  <c r="H416" i="59"/>
  <c r="H417" i="59"/>
  <c r="H418" i="59"/>
  <c r="H419" i="59"/>
  <c r="H420" i="59"/>
  <c r="H421" i="59"/>
  <c r="H422" i="59"/>
  <c r="H423" i="59"/>
  <c r="H424" i="59"/>
  <c r="H425" i="59"/>
  <c r="H426" i="59"/>
  <c r="H427" i="59"/>
  <c r="H428" i="59"/>
  <c r="H429" i="59"/>
  <c r="H430" i="59"/>
  <c r="H431" i="59"/>
  <c r="H432" i="59"/>
  <c r="H433" i="59"/>
  <c r="H434" i="59"/>
  <c r="H435" i="59"/>
  <c r="H436" i="59"/>
  <c r="H437" i="59"/>
  <c r="H438" i="59"/>
  <c r="H439" i="59"/>
  <c r="H440" i="59"/>
  <c r="H441" i="59"/>
  <c r="H442" i="59"/>
  <c r="H443" i="59"/>
  <c r="H444" i="59"/>
  <c r="H445" i="59"/>
  <c r="H446" i="59"/>
  <c r="H447" i="59"/>
  <c r="H448" i="59"/>
  <c r="H449" i="59"/>
  <c r="H450" i="59"/>
  <c r="H451" i="59"/>
  <c r="H452" i="59"/>
  <c r="H453" i="59"/>
  <c r="H454" i="59"/>
  <c r="H455" i="59"/>
  <c r="H456" i="59"/>
  <c r="H457" i="59"/>
  <c r="H458" i="59"/>
  <c r="H459" i="59"/>
  <c r="H460" i="59"/>
  <c r="H461" i="59"/>
  <c r="H462" i="59"/>
  <c r="H463" i="59"/>
  <c r="H464" i="59"/>
  <c r="H465" i="59"/>
  <c r="H466" i="59"/>
  <c r="H467" i="59"/>
  <c r="H468" i="59"/>
  <c r="H469" i="59"/>
  <c r="H470" i="59"/>
  <c r="H471" i="59"/>
  <c r="H472" i="59"/>
  <c r="H473" i="59"/>
  <c r="H474" i="59"/>
  <c r="H475" i="59"/>
  <c r="H476" i="59"/>
  <c r="H477" i="59"/>
  <c r="H478" i="59"/>
  <c r="H479" i="59"/>
  <c r="H480" i="59"/>
  <c r="H481" i="59"/>
  <c r="H482" i="59"/>
  <c r="H483" i="59"/>
  <c r="H484" i="59"/>
  <c r="H485" i="59"/>
  <c r="H486" i="59"/>
  <c r="H487" i="59"/>
  <c r="H488" i="59"/>
  <c r="H489" i="59"/>
  <c r="H490" i="59"/>
  <c r="H491" i="59"/>
  <c r="H492" i="59"/>
  <c r="H493" i="59"/>
  <c r="H494" i="59"/>
  <c r="H495" i="59"/>
  <c r="H496" i="59"/>
  <c r="H497" i="59"/>
  <c r="H498" i="59"/>
  <c r="H499" i="59"/>
  <c r="H500" i="59"/>
  <c r="H501" i="59"/>
  <c r="H502" i="59"/>
  <c r="H503" i="59"/>
  <c r="H504" i="59"/>
  <c r="H505" i="59"/>
  <c r="H506" i="59"/>
  <c r="H507" i="59"/>
  <c r="H508" i="59"/>
  <c r="H509" i="59"/>
  <c r="H510" i="59"/>
  <c r="H511" i="59"/>
  <c r="H512" i="59"/>
  <c r="H513" i="59"/>
  <c r="H514" i="59"/>
  <c r="H515" i="59"/>
  <c r="H516" i="59"/>
  <c r="H517" i="59"/>
  <c r="H518" i="59"/>
  <c r="H519" i="59"/>
  <c r="H520" i="59"/>
  <c r="H521" i="59"/>
  <c r="H522" i="59"/>
  <c r="H523" i="59"/>
  <c r="H524" i="59"/>
  <c r="H525" i="59"/>
  <c r="H526" i="59"/>
  <c r="H527" i="59"/>
  <c r="H528" i="59"/>
  <c r="H529" i="59"/>
  <c r="H530" i="59"/>
  <c r="H531" i="59"/>
  <c r="H532" i="59"/>
  <c r="H533" i="59"/>
  <c r="H534" i="59"/>
  <c r="H535" i="59"/>
  <c r="H536" i="59"/>
  <c r="H537" i="59"/>
  <c r="H538" i="59"/>
  <c r="H539" i="59"/>
  <c r="H540" i="59"/>
  <c r="H541" i="59"/>
  <c r="H542" i="59"/>
  <c r="H543" i="59"/>
  <c r="H544" i="59"/>
  <c r="H545" i="59"/>
  <c r="H546" i="59"/>
  <c r="H547" i="59"/>
  <c r="H548" i="59"/>
  <c r="H549" i="59"/>
  <c r="H550" i="59"/>
  <c r="H551" i="59"/>
  <c r="H552" i="59"/>
  <c r="H553" i="59"/>
  <c r="H554" i="59"/>
  <c r="H555" i="59"/>
  <c r="H556" i="59"/>
  <c r="H557" i="59"/>
  <c r="H558" i="59"/>
  <c r="H559" i="59"/>
  <c r="H560" i="59"/>
  <c r="H561" i="59"/>
  <c r="H562" i="59"/>
  <c r="H563" i="59"/>
  <c r="H564" i="59"/>
  <c r="H565" i="59"/>
  <c r="H566" i="59"/>
  <c r="H567" i="59"/>
  <c r="H568" i="59"/>
  <c r="H569" i="59"/>
  <c r="H570" i="59"/>
  <c r="H571" i="59"/>
  <c r="H572" i="59"/>
  <c r="H573" i="59"/>
  <c r="H574" i="59"/>
  <c r="H575" i="59"/>
  <c r="H576" i="59"/>
  <c r="H577" i="59"/>
  <c r="H578" i="59"/>
  <c r="H579" i="59"/>
  <c r="H580" i="59"/>
  <c r="H581" i="59"/>
  <c r="H582" i="59"/>
  <c r="H583" i="59"/>
  <c r="H584" i="59"/>
  <c r="H585" i="59"/>
  <c r="H586" i="59"/>
  <c r="H587" i="59"/>
  <c r="H588" i="59"/>
  <c r="H589" i="59"/>
  <c r="H590" i="59"/>
  <c r="H591" i="59"/>
  <c r="H592" i="59"/>
  <c r="H593" i="59"/>
  <c r="H594" i="59"/>
  <c r="H595" i="59"/>
  <c r="H596" i="59"/>
  <c r="H597" i="59"/>
  <c r="H598" i="59"/>
  <c r="H599" i="59"/>
  <c r="H600" i="59"/>
  <c r="H601" i="59"/>
  <c r="H602" i="59"/>
  <c r="H603" i="59"/>
  <c r="H604" i="59"/>
  <c r="H605" i="59"/>
  <c r="H606" i="59"/>
  <c r="H607" i="59"/>
  <c r="H608" i="59"/>
  <c r="H609" i="59"/>
  <c r="H610" i="59"/>
  <c r="H611" i="59"/>
  <c r="H612" i="59"/>
  <c r="H613" i="59"/>
  <c r="H614" i="59"/>
  <c r="H615" i="59"/>
  <c r="H616" i="59"/>
  <c r="H617" i="59"/>
  <c r="H618" i="59"/>
  <c r="H619" i="59"/>
  <c r="H620" i="59"/>
  <c r="H621" i="59"/>
  <c r="H622" i="59"/>
  <c r="H623" i="59"/>
  <c r="H624" i="59"/>
  <c r="H625" i="59"/>
  <c r="H626" i="59"/>
  <c r="H627" i="59"/>
  <c r="H628" i="59"/>
  <c r="H629" i="59"/>
  <c r="H630" i="59"/>
  <c r="H631" i="59"/>
  <c r="H632" i="59"/>
  <c r="H633" i="59"/>
  <c r="H634" i="59"/>
  <c r="H635" i="59"/>
  <c r="H636" i="59"/>
  <c r="H637" i="59"/>
  <c r="H638" i="59"/>
  <c r="H639" i="59"/>
  <c r="H640" i="59"/>
  <c r="H641" i="59"/>
  <c r="H642" i="59"/>
  <c r="H643" i="59"/>
  <c r="H644" i="59"/>
  <c r="H645" i="59"/>
  <c r="H646" i="59"/>
  <c r="H647" i="59"/>
  <c r="H648" i="59"/>
  <c r="H649" i="59"/>
  <c r="H650" i="59"/>
  <c r="H651" i="59"/>
  <c r="H652" i="59"/>
  <c r="H653" i="59"/>
  <c r="H654" i="59"/>
  <c r="H655" i="59"/>
  <c r="H656" i="59"/>
  <c r="H657" i="59"/>
  <c r="H658" i="59"/>
  <c r="H659" i="59"/>
  <c r="H660" i="59"/>
  <c r="H661" i="59"/>
  <c r="H662" i="59"/>
  <c r="H663" i="59"/>
  <c r="H664" i="59"/>
  <c r="H665" i="59"/>
  <c r="H666" i="59"/>
  <c r="H667" i="59"/>
  <c r="H668" i="59"/>
  <c r="H669" i="59"/>
  <c r="H670" i="59"/>
  <c r="H671" i="59"/>
  <c r="H672" i="59"/>
  <c r="H673" i="59"/>
  <c r="H674" i="59"/>
  <c r="H675" i="59"/>
  <c r="H676" i="59"/>
  <c r="H677" i="59"/>
  <c r="H678" i="59"/>
  <c r="H679" i="59"/>
  <c r="H680" i="59"/>
  <c r="H681" i="59"/>
  <c r="H682" i="59"/>
  <c r="H683" i="59"/>
  <c r="H684" i="59"/>
  <c r="H685" i="59"/>
  <c r="H686" i="59"/>
  <c r="H687" i="59"/>
  <c r="H688" i="59"/>
  <c r="H689" i="59"/>
  <c r="H690" i="59"/>
  <c r="H691" i="59"/>
  <c r="H692" i="59"/>
  <c r="H693" i="59"/>
  <c r="H694" i="59"/>
  <c r="H695" i="59"/>
  <c r="H696" i="59"/>
  <c r="H697" i="59"/>
  <c r="H698" i="59"/>
  <c r="H699" i="59"/>
  <c r="H700" i="59"/>
  <c r="H701" i="59"/>
  <c r="H702" i="59"/>
  <c r="H703" i="59"/>
  <c r="H704" i="59"/>
  <c r="H705" i="59"/>
  <c r="H706" i="59"/>
  <c r="H707" i="59"/>
  <c r="H708" i="59"/>
  <c r="H709" i="59"/>
  <c r="H710" i="59"/>
  <c r="H711" i="59"/>
  <c r="H712" i="59"/>
  <c r="H713" i="59"/>
  <c r="H714" i="59"/>
  <c r="H715" i="59"/>
  <c r="H716" i="59"/>
  <c r="H717" i="59"/>
  <c r="H718" i="59"/>
  <c r="H719" i="59"/>
  <c r="H720" i="59"/>
  <c r="H721" i="59"/>
  <c r="H722" i="59"/>
  <c r="H723" i="59"/>
  <c r="H724" i="59"/>
  <c r="H725" i="59"/>
  <c r="H726" i="59"/>
  <c r="H727" i="59"/>
  <c r="H728" i="59"/>
  <c r="H729" i="59"/>
  <c r="H730" i="59"/>
  <c r="H731" i="59"/>
  <c r="H732" i="59"/>
  <c r="H733" i="59"/>
  <c r="H734" i="59"/>
  <c r="H735" i="59"/>
  <c r="H736" i="59"/>
  <c r="H737" i="59"/>
  <c r="H738" i="59"/>
  <c r="H739" i="59"/>
  <c r="H740" i="59"/>
  <c r="H741" i="59"/>
  <c r="H742" i="59"/>
  <c r="H743" i="59"/>
  <c r="H744" i="59"/>
  <c r="H745" i="59"/>
  <c r="H746" i="59"/>
  <c r="H747" i="59"/>
  <c r="H748" i="59"/>
  <c r="H749" i="59"/>
  <c r="H750" i="59"/>
  <c r="H751" i="59"/>
  <c r="H752" i="59"/>
  <c r="H753" i="59"/>
  <c r="H754" i="59"/>
  <c r="H755" i="59"/>
  <c r="H756" i="59"/>
  <c r="H757" i="59"/>
  <c r="H758" i="59"/>
  <c r="H759" i="59"/>
  <c r="H760" i="59"/>
  <c r="H761" i="59"/>
  <c r="H762" i="59"/>
  <c r="H763" i="59"/>
  <c r="H764" i="59"/>
  <c r="H765" i="59"/>
  <c r="H766" i="59"/>
  <c r="H767" i="59"/>
  <c r="H768" i="59"/>
  <c r="H769" i="59"/>
  <c r="H770" i="59"/>
  <c r="H771" i="59"/>
  <c r="H772" i="59"/>
  <c r="H773" i="59"/>
  <c r="H774" i="59"/>
  <c r="H775" i="59"/>
  <c r="H776" i="59"/>
  <c r="H777" i="59"/>
  <c r="H778" i="59"/>
  <c r="H779" i="59"/>
  <c r="H780" i="59"/>
  <c r="H781" i="59"/>
  <c r="H782" i="59"/>
  <c r="H783" i="59"/>
  <c r="H784" i="59"/>
  <c r="H785" i="59"/>
  <c r="H786" i="59"/>
  <c r="H787" i="59"/>
  <c r="H788" i="59"/>
  <c r="H789" i="59"/>
  <c r="H790" i="59"/>
  <c r="H791" i="59"/>
  <c r="H792" i="59"/>
  <c r="H793" i="59"/>
  <c r="H794" i="59"/>
  <c r="H795" i="59"/>
  <c r="H796" i="59"/>
  <c r="H797" i="59"/>
  <c r="H798" i="59"/>
  <c r="H799" i="59"/>
  <c r="H800" i="59"/>
  <c r="H801" i="59"/>
  <c r="H802" i="59"/>
  <c r="H803" i="59"/>
  <c r="H804" i="59"/>
  <c r="H805" i="59"/>
  <c r="H806" i="59"/>
  <c r="H807" i="59"/>
  <c r="H808" i="59"/>
  <c r="H809" i="59"/>
  <c r="H810" i="59"/>
  <c r="H811" i="59"/>
  <c r="H812" i="59"/>
  <c r="H813" i="59"/>
  <c r="H814" i="59"/>
  <c r="H815" i="59"/>
  <c r="H816" i="59"/>
  <c r="H817" i="59"/>
  <c r="H818" i="59"/>
  <c r="H819" i="59"/>
  <c r="H820" i="59"/>
  <c r="H821" i="59"/>
  <c r="H822" i="59"/>
  <c r="H823" i="59"/>
  <c r="H824" i="59"/>
  <c r="H825" i="59"/>
  <c r="H826" i="59"/>
  <c r="H827" i="59"/>
  <c r="H828" i="59"/>
  <c r="H829" i="59"/>
  <c r="H830" i="59"/>
  <c r="H831" i="59"/>
  <c r="H832" i="59"/>
  <c r="H833" i="59"/>
  <c r="H834" i="59"/>
  <c r="H835" i="59"/>
  <c r="H836" i="59"/>
  <c r="H837" i="59"/>
  <c r="H838" i="59"/>
  <c r="H839" i="59"/>
  <c r="H840" i="59"/>
  <c r="H841" i="59"/>
  <c r="H842" i="59"/>
  <c r="H843" i="59"/>
  <c r="H844" i="59"/>
  <c r="H845" i="59"/>
  <c r="H846" i="59"/>
  <c r="H847" i="59"/>
  <c r="H848" i="59"/>
  <c r="H849" i="59"/>
  <c r="H850" i="59"/>
  <c r="H851" i="59"/>
  <c r="H852" i="59"/>
  <c r="H853" i="59"/>
  <c r="H854" i="59"/>
  <c r="H855" i="59"/>
  <c r="H856" i="59"/>
  <c r="H857" i="59"/>
  <c r="H858" i="59"/>
  <c r="H859" i="59"/>
  <c r="H860" i="59"/>
  <c r="H861" i="59"/>
  <c r="H862" i="59"/>
  <c r="H863" i="59"/>
  <c r="H864" i="59"/>
  <c r="H865" i="59"/>
  <c r="H866" i="59"/>
  <c r="H867" i="59"/>
  <c r="H868" i="59"/>
  <c r="H869" i="59"/>
  <c r="H870" i="59"/>
  <c r="H871" i="59"/>
  <c r="H872" i="59"/>
  <c r="H873" i="59"/>
  <c r="H874" i="59"/>
  <c r="H875" i="59"/>
  <c r="H876" i="59"/>
  <c r="H877" i="59"/>
  <c r="H878" i="59"/>
  <c r="H879" i="59"/>
  <c r="H880" i="59"/>
  <c r="H881" i="59"/>
  <c r="H882" i="59"/>
  <c r="H883" i="59"/>
  <c r="H884" i="59"/>
  <c r="H885" i="59"/>
  <c r="H886" i="59"/>
  <c r="H887" i="59"/>
  <c r="H888" i="59"/>
  <c r="H889" i="59"/>
  <c r="H890" i="59"/>
  <c r="H891" i="59"/>
  <c r="H892" i="59"/>
  <c r="H893" i="59"/>
  <c r="H894" i="59"/>
  <c r="H895" i="59"/>
  <c r="H896" i="59"/>
  <c r="H897" i="59"/>
  <c r="H898" i="59"/>
  <c r="H899" i="59"/>
  <c r="H900" i="59"/>
  <c r="H901" i="59"/>
  <c r="H902" i="59"/>
  <c r="H903" i="59"/>
  <c r="H904" i="59"/>
  <c r="H905" i="59"/>
  <c r="H906" i="59"/>
  <c r="H907" i="59"/>
  <c r="H908" i="59"/>
  <c r="H909" i="59"/>
  <c r="H910" i="59"/>
  <c r="H911" i="59"/>
  <c r="H912" i="59"/>
  <c r="H913" i="59"/>
  <c r="H914" i="59"/>
  <c r="H915" i="59"/>
  <c r="H916" i="59"/>
  <c r="H917" i="59"/>
  <c r="H918" i="59"/>
  <c r="H919" i="59"/>
  <c r="H920" i="59"/>
  <c r="H921" i="59"/>
  <c r="H922" i="59"/>
  <c r="H923" i="59"/>
  <c r="H924" i="59"/>
  <c r="H925" i="59"/>
  <c r="H926" i="59"/>
  <c r="H927" i="59"/>
  <c r="H928" i="59"/>
  <c r="H929" i="59"/>
  <c r="H930" i="59"/>
  <c r="H931" i="59"/>
  <c r="H932" i="59"/>
  <c r="H933" i="59"/>
  <c r="H934" i="59"/>
  <c r="H935" i="59"/>
  <c r="H936" i="59"/>
  <c r="H937" i="59"/>
  <c r="H938" i="59"/>
  <c r="H939" i="59"/>
  <c r="H940" i="59"/>
  <c r="H941" i="59"/>
  <c r="H942" i="59"/>
  <c r="H943" i="59"/>
  <c r="H944" i="59"/>
  <c r="H945" i="59"/>
  <c r="H946" i="59"/>
  <c r="H947" i="59"/>
  <c r="H948" i="59"/>
  <c r="H949" i="59"/>
  <c r="H950" i="59"/>
  <c r="H951" i="59"/>
  <c r="H952" i="59"/>
  <c r="H953" i="59"/>
  <c r="H954" i="59"/>
  <c r="H955" i="59"/>
  <c r="H956" i="59"/>
  <c r="H957" i="59"/>
  <c r="H958" i="59"/>
  <c r="H959" i="59"/>
  <c r="H960" i="59"/>
  <c r="H961" i="59"/>
  <c r="H962" i="59"/>
  <c r="H963" i="59"/>
  <c r="H964" i="59"/>
  <c r="H965" i="59"/>
  <c r="H966" i="59"/>
  <c r="H967" i="59"/>
  <c r="H968" i="59"/>
  <c r="H969" i="59"/>
  <c r="H970" i="59"/>
  <c r="H971" i="59"/>
  <c r="H972" i="59"/>
  <c r="H973" i="59"/>
  <c r="H974" i="59"/>
  <c r="H975" i="59"/>
  <c r="H976" i="59"/>
  <c r="H977" i="59"/>
  <c r="H978" i="59"/>
  <c r="H979" i="59"/>
  <c r="H980" i="59"/>
  <c r="H981" i="59"/>
  <c r="H982" i="59"/>
  <c r="H983" i="59"/>
  <c r="H984" i="59"/>
  <c r="H985" i="59"/>
  <c r="H986" i="59"/>
  <c r="H987" i="59"/>
  <c r="H988" i="59"/>
  <c r="H989" i="59"/>
  <c r="H990" i="59"/>
  <c r="H991" i="59"/>
  <c r="H992" i="59"/>
  <c r="H993" i="59"/>
  <c r="H994" i="59"/>
  <c r="H995" i="59"/>
  <c r="H996" i="59"/>
  <c r="H997" i="59"/>
  <c r="H998" i="59"/>
  <c r="H999" i="59"/>
  <c r="H1000" i="59"/>
  <c r="H1001" i="59"/>
  <c r="H1002" i="59"/>
  <c r="H1003" i="59"/>
  <c r="H1004" i="59"/>
  <c r="H1005" i="59"/>
  <c r="H1006" i="59"/>
  <c r="H1007" i="59"/>
  <c r="H1008" i="59"/>
  <c r="H1009" i="59"/>
  <c r="H1010" i="59"/>
  <c r="H1011" i="59"/>
  <c r="H1012" i="59"/>
  <c r="H1013" i="59"/>
  <c r="H1014" i="59"/>
  <c r="H1015" i="59"/>
  <c r="H1016" i="59"/>
  <c r="H1017" i="59"/>
  <c r="H1018" i="59"/>
  <c r="H1019" i="59"/>
  <c r="H1020" i="59"/>
  <c r="H1021" i="59"/>
  <c r="H1022" i="59"/>
  <c r="H1023" i="59"/>
  <c r="H1024" i="59"/>
  <c r="H1025" i="59"/>
  <c r="H1026" i="59"/>
  <c r="H1027" i="59"/>
  <c r="H1028" i="59"/>
  <c r="H1029" i="59"/>
  <c r="H1030" i="59"/>
  <c r="H1031" i="59"/>
  <c r="H1032" i="59"/>
  <c r="H1033" i="59"/>
  <c r="H1034" i="59"/>
  <c r="H1035" i="59"/>
  <c r="H1036" i="59"/>
  <c r="H1037" i="59"/>
  <c r="H1038" i="59"/>
  <c r="H1039" i="59"/>
  <c r="H1040" i="59"/>
  <c r="H1041" i="59"/>
  <c r="H1042" i="59"/>
  <c r="H1043" i="59"/>
  <c r="H1044" i="59"/>
  <c r="H1045" i="59"/>
  <c r="H1046" i="59"/>
  <c r="H1047" i="59"/>
  <c r="H1048" i="59"/>
  <c r="H1049" i="59"/>
  <c r="H1050" i="59"/>
  <c r="H1051" i="59"/>
  <c r="H1052" i="59"/>
  <c r="H1053" i="59"/>
  <c r="H1054" i="59"/>
  <c r="H1055" i="59"/>
  <c r="H1056" i="59"/>
  <c r="H1057" i="59"/>
  <c r="H1058" i="59"/>
  <c r="H1059" i="59"/>
  <c r="H1060" i="59"/>
  <c r="H1061" i="59"/>
  <c r="H1062" i="59"/>
  <c r="H1063" i="59"/>
  <c r="H1064" i="59"/>
  <c r="H1065" i="59"/>
  <c r="H1066" i="59"/>
  <c r="H1067" i="59"/>
  <c r="H1068" i="59"/>
  <c r="H1069" i="59"/>
  <c r="H1070" i="59"/>
  <c r="H1071" i="59"/>
  <c r="H1072" i="59"/>
  <c r="H1073" i="59"/>
  <c r="H1074" i="59"/>
  <c r="H1075" i="59"/>
  <c r="H1076" i="59"/>
  <c r="H1077" i="59"/>
  <c r="H1078" i="59"/>
  <c r="H1079" i="59"/>
  <c r="H1080" i="59"/>
  <c r="H1081" i="59"/>
  <c r="H1082" i="59"/>
  <c r="H1083" i="59"/>
  <c r="H1084" i="59"/>
  <c r="H1085" i="59"/>
  <c r="H1086" i="59"/>
  <c r="H1087" i="59"/>
  <c r="H1088" i="59"/>
  <c r="H1089" i="59"/>
  <c r="H1090" i="59"/>
  <c r="H1091" i="59"/>
  <c r="H1092" i="59"/>
  <c r="H1093" i="59"/>
  <c r="H1094" i="59"/>
  <c r="H1095" i="59"/>
  <c r="H1096" i="59"/>
  <c r="H1097" i="59"/>
  <c r="H1098" i="59"/>
  <c r="H1099" i="59"/>
  <c r="H1100" i="59"/>
  <c r="H1101" i="59"/>
  <c r="H1102" i="59"/>
  <c r="H1103" i="59"/>
  <c r="H1104" i="59"/>
  <c r="H1105" i="59"/>
  <c r="H1106" i="59"/>
  <c r="H1107" i="59"/>
  <c r="H1108" i="59"/>
  <c r="H1109" i="59"/>
  <c r="H1110" i="59"/>
  <c r="H1111" i="59"/>
  <c r="H1112" i="59"/>
  <c r="H1113" i="59"/>
  <c r="H1114" i="59"/>
  <c r="H1115" i="59"/>
  <c r="H1116" i="59"/>
  <c r="H1117" i="59"/>
  <c r="H1118" i="59"/>
  <c r="H1119" i="59"/>
  <c r="H1120" i="59"/>
  <c r="H1121" i="59"/>
  <c r="H1122" i="59"/>
  <c r="H1123" i="59"/>
  <c r="H1124" i="59"/>
  <c r="H1125" i="59"/>
  <c r="H1126" i="59"/>
  <c r="H1127" i="59"/>
  <c r="H1128" i="59"/>
  <c r="H1129" i="59"/>
  <c r="H1130" i="59"/>
  <c r="H1131" i="59"/>
  <c r="H1132" i="59"/>
  <c r="H1133" i="59"/>
  <c r="H1134" i="59"/>
  <c r="H1135" i="59"/>
  <c r="H1136" i="59"/>
  <c r="H1137" i="59"/>
  <c r="H1138" i="59"/>
  <c r="H1139" i="59"/>
  <c r="H1140" i="59"/>
  <c r="H1141" i="59"/>
  <c r="H1142" i="59"/>
  <c r="H1143" i="59"/>
  <c r="H1144" i="59"/>
  <c r="H1145" i="59"/>
  <c r="H1146" i="59"/>
  <c r="H1147" i="59"/>
  <c r="H1148" i="59"/>
  <c r="H1149" i="59"/>
  <c r="H1150" i="59"/>
  <c r="H1151" i="59"/>
  <c r="H1152" i="59"/>
  <c r="H1153" i="59"/>
  <c r="H1154" i="59"/>
  <c r="H1155" i="59"/>
  <c r="H1156" i="59"/>
  <c r="H1157" i="59"/>
  <c r="H1158" i="59"/>
  <c r="H1159" i="59"/>
  <c r="H1160" i="59"/>
  <c r="H1161" i="59"/>
  <c r="H1162" i="59"/>
  <c r="H1163" i="59"/>
  <c r="H1164" i="59"/>
  <c r="H1165" i="59"/>
  <c r="H1166" i="59"/>
  <c r="H1167" i="59"/>
  <c r="H1168" i="59"/>
  <c r="H1169" i="59"/>
  <c r="H1170" i="59"/>
  <c r="H1171" i="59"/>
  <c r="H1172" i="59"/>
  <c r="H1173" i="59"/>
  <c r="H1174" i="59"/>
  <c r="H1175" i="59"/>
  <c r="H1176" i="59"/>
  <c r="H1177" i="59"/>
  <c r="H1178" i="59"/>
  <c r="H1179" i="59"/>
  <c r="H1180" i="59"/>
  <c r="H1181" i="59"/>
  <c r="H1182" i="59"/>
  <c r="H1183" i="59"/>
  <c r="H1184" i="59"/>
  <c r="H1185" i="59"/>
  <c r="H1186" i="59"/>
  <c r="H1187" i="59"/>
  <c r="H1188" i="59"/>
  <c r="H1189" i="59"/>
  <c r="H1190" i="59"/>
  <c r="H1191" i="59"/>
  <c r="H1192" i="59"/>
  <c r="H1193" i="59"/>
  <c r="H1194" i="59"/>
  <c r="H1195" i="59"/>
  <c r="H1196" i="59"/>
  <c r="H1197" i="59"/>
  <c r="H1198" i="59"/>
  <c r="H1199" i="59"/>
  <c r="H1200" i="59"/>
  <c r="H1201" i="59"/>
  <c r="H1202" i="59"/>
  <c r="H1203" i="59"/>
  <c r="H1204" i="59"/>
  <c r="H1205" i="59"/>
  <c r="H1206" i="59"/>
  <c r="H1207" i="59"/>
  <c r="H1208" i="59"/>
  <c r="H1209" i="59"/>
  <c r="H1210" i="59"/>
  <c r="H1211" i="59"/>
  <c r="H1212" i="59"/>
  <c r="H1213" i="59"/>
  <c r="H1214" i="59"/>
  <c r="H1215" i="59"/>
  <c r="H1216" i="59"/>
  <c r="H1217" i="59"/>
  <c r="H1218" i="59"/>
  <c r="H1219" i="59"/>
  <c r="H1220" i="59"/>
  <c r="H1221" i="59"/>
  <c r="H1222" i="59"/>
  <c r="H1223" i="59"/>
  <c r="H1224" i="59"/>
  <c r="H1225" i="59"/>
  <c r="H1226" i="59"/>
  <c r="H1227" i="59"/>
  <c r="H1228" i="59"/>
  <c r="H1229" i="59"/>
  <c r="H1230" i="59"/>
  <c r="H1231" i="59"/>
  <c r="H1232" i="59"/>
  <c r="H1233" i="59"/>
  <c r="H1234" i="59"/>
  <c r="H1235" i="59"/>
  <c r="H1236" i="59"/>
  <c r="H1237" i="59"/>
  <c r="H1238" i="59"/>
  <c r="H1239" i="59"/>
  <c r="H1240" i="59"/>
  <c r="H1241" i="59"/>
  <c r="H1242" i="59"/>
  <c r="H1243" i="59"/>
  <c r="H1244" i="59"/>
  <c r="H1245" i="59"/>
  <c r="H1246" i="59"/>
  <c r="H1247" i="59"/>
  <c r="H1248" i="59"/>
  <c r="H1249" i="59"/>
  <c r="H1250" i="59"/>
  <c r="H1251" i="59"/>
  <c r="H1252" i="59"/>
  <c r="H1253" i="59"/>
  <c r="H1254" i="59"/>
  <c r="H1255" i="59"/>
  <c r="H1256" i="59"/>
  <c r="H1257" i="59"/>
  <c r="H1258" i="59"/>
  <c r="H1259" i="59"/>
  <c r="H1260" i="59"/>
  <c r="H1261" i="59"/>
  <c r="H1262" i="59"/>
  <c r="H1263" i="59"/>
  <c r="H1264" i="59"/>
  <c r="H1265" i="59"/>
  <c r="H1266" i="59"/>
  <c r="H1267" i="59"/>
  <c r="H1268" i="59"/>
  <c r="H1269" i="59"/>
  <c r="H1270" i="59"/>
  <c r="H1271" i="59"/>
  <c r="H1272" i="59"/>
  <c r="H1273" i="59"/>
  <c r="H1274" i="59"/>
  <c r="H1275" i="59"/>
  <c r="H1276" i="59"/>
  <c r="H1277" i="59"/>
  <c r="H1278" i="59"/>
  <c r="H1279" i="59"/>
  <c r="H1280" i="59"/>
  <c r="H1281" i="59"/>
  <c r="H1282" i="59"/>
  <c r="H1283" i="59"/>
  <c r="H1284" i="59"/>
  <c r="H1285" i="59"/>
  <c r="H1286" i="59"/>
  <c r="H1287" i="59"/>
  <c r="H1288" i="59"/>
  <c r="H1289" i="59"/>
  <c r="H1290" i="59"/>
  <c r="H1291" i="59"/>
  <c r="H1292" i="59"/>
  <c r="H1293" i="59"/>
  <c r="H1294" i="59"/>
  <c r="H1295" i="59"/>
  <c r="H1296" i="59"/>
  <c r="H1297" i="59"/>
  <c r="H1298" i="59"/>
  <c r="H1299" i="59"/>
  <c r="H1300" i="59"/>
  <c r="H1301" i="59"/>
  <c r="H1302" i="59"/>
  <c r="H1303" i="59"/>
  <c r="H1304" i="59"/>
  <c r="H1305" i="59"/>
  <c r="H1306" i="59"/>
  <c r="H1307" i="59"/>
  <c r="H1308" i="59"/>
  <c r="H1309" i="59"/>
  <c r="H1310" i="59"/>
  <c r="H1311" i="59"/>
  <c r="H1312" i="59"/>
  <c r="H1313" i="59"/>
  <c r="H1314" i="59"/>
  <c r="H1315" i="59"/>
  <c r="H1316" i="59"/>
  <c r="H1317" i="59"/>
  <c r="H1318" i="59"/>
  <c r="H1319" i="59"/>
  <c r="H1320" i="59"/>
  <c r="H1321" i="59"/>
  <c r="H1322" i="59"/>
  <c r="H1323" i="59"/>
  <c r="H1324" i="59"/>
  <c r="H1325" i="59"/>
  <c r="H1326" i="59"/>
  <c r="H1327" i="59"/>
  <c r="H1328" i="59"/>
  <c r="H1329" i="59"/>
  <c r="H1330" i="59"/>
  <c r="H1331" i="59"/>
  <c r="H1332" i="59"/>
  <c r="H1333" i="59"/>
  <c r="H1334" i="59"/>
  <c r="H1335" i="59"/>
  <c r="H1336" i="59"/>
  <c r="H1337" i="59"/>
  <c r="H1338" i="59"/>
  <c r="H1339" i="59"/>
  <c r="H1340" i="59"/>
  <c r="H1341" i="59"/>
  <c r="H1342" i="59"/>
  <c r="H1343" i="59"/>
  <c r="H1344" i="59"/>
  <c r="H1345" i="59"/>
  <c r="H1346" i="59"/>
  <c r="H1347" i="59"/>
  <c r="H1348" i="59"/>
  <c r="H1349" i="59"/>
  <c r="H1350" i="59"/>
  <c r="H1351" i="59"/>
  <c r="H1352" i="59"/>
  <c r="H1353" i="59"/>
  <c r="H1354" i="59"/>
  <c r="H1355" i="59"/>
  <c r="H1356" i="59"/>
  <c r="H1357" i="59"/>
  <c r="H1358" i="59"/>
  <c r="H1359" i="59"/>
  <c r="H1360" i="59"/>
  <c r="H1361" i="59"/>
  <c r="H1362" i="59"/>
  <c r="H1363" i="59"/>
  <c r="H1364" i="59"/>
  <c r="H1365" i="59"/>
  <c r="H1366" i="59"/>
  <c r="H1367" i="59"/>
  <c r="H1368" i="59"/>
  <c r="H1369" i="59"/>
  <c r="H1370" i="59"/>
  <c r="H1371" i="59"/>
  <c r="H1372" i="59"/>
  <c r="H1373" i="59"/>
  <c r="H1374" i="59"/>
  <c r="H1375" i="59"/>
  <c r="H1376" i="59"/>
  <c r="H1377" i="59"/>
  <c r="H1378" i="59"/>
  <c r="H1379" i="59"/>
  <c r="H1380" i="59"/>
  <c r="H1381" i="59"/>
  <c r="H1382" i="59"/>
  <c r="H1383" i="59"/>
  <c r="H1384" i="59"/>
  <c r="H1385" i="59"/>
  <c r="H1386" i="59"/>
  <c r="H1387" i="59"/>
  <c r="H1388" i="59"/>
  <c r="H1389" i="59"/>
  <c r="H1390" i="59"/>
  <c r="H1391" i="59"/>
  <c r="H1392" i="59"/>
  <c r="H1393" i="59"/>
  <c r="H1394" i="59"/>
  <c r="H1395" i="59"/>
  <c r="H1396" i="59"/>
  <c r="H1397" i="59"/>
  <c r="H1398" i="59"/>
  <c r="H1399" i="59"/>
  <c r="H1400" i="59"/>
  <c r="H1401" i="59"/>
  <c r="H1402" i="59"/>
  <c r="H1403" i="59"/>
  <c r="H1404" i="59"/>
  <c r="H1405" i="59"/>
  <c r="H1406" i="59"/>
  <c r="H1407" i="59"/>
  <c r="H1408" i="59"/>
  <c r="H1409" i="59"/>
  <c r="H1410" i="59"/>
  <c r="H1411" i="59"/>
  <c r="H1412" i="59"/>
  <c r="H1413" i="59"/>
  <c r="H1414" i="59"/>
  <c r="H1415" i="59"/>
  <c r="H1416" i="59"/>
  <c r="H1417" i="59"/>
  <c r="H1418" i="59"/>
  <c r="H1419" i="59"/>
  <c r="H1420" i="59"/>
  <c r="H1421" i="59"/>
  <c r="H1422" i="59"/>
  <c r="H1423" i="59"/>
  <c r="H1424" i="59"/>
  <c r="H1425" i="59"/>
  <c r="H1426" i="59"/>
  <c r="H1427" i="59"/>
  <c r="H1428" i="59"/>
  <c r="H1429" i="59"/>
  <c r="H1430" i="59"/>
  <c r="H1431" i="59"/>
  <c r="H1432" i="59"/>
  <c r="H1433" i="59"/>
  <c r="H1434" i="59"/>
  <c r="H1435" i="59"/>
  <c r="H1436" i="59"/>
  <c r="H1437" i="59"/>
  <c r="H1438" i="59"/>
  <c r="H1439" i="59"/>
  <c r="H1440" i="59"/>
  <c r="H1441" i="59"/>
  <c r="H1442" i="59"/>
  <c r="H1443" i="59"/>
  <c r="H1444" i="59"/>
  <c r="H1445" i="59"/>
  <c r="H1446" i="59"/>
  <c r="H1447" i="59"/>
  <c r="H1448" i="59"/>
  <c r="H1449" i="59"/>
  <c r="H1450" i="59"/>
  <c r="H1451" i="59"/>
  <c r="H1452" i="59"/>
  <c r="H1453" i="59"/>
  <c r="H1454" i="59"/>
  <c r="H1455" i="59"/>
  <c r="H1456" i="59"/>
  <c r="H1457" i="59"/>
  <c r="H1458" i="59"/>
  <c r="H1459" i="59"/>
  <c r="H1460" i="59"/>
  <c r="H1461" i="59"/>
  <c r="H1462" i="59"/>
  <c r="H1463" i="59"/>
  <c r="H1464" i="59"/>
  <c r="H1465" i="59"/>
  <c r="H1466" i="59"/>
  <c r="H1467" i="59"/>
  <c r="H1468" i="59"/>
  <c r="H1469" i="59"/>
  <c r="H1470" i="59"/>
  <c r="H1471" i="59"/>
  <c r="H1472" i="59"/>
  <c r="H1473" i="59"/>
  <c r="H1474" i="59"/>
  <c r="H1475" i="59"/>
  <c r="H1476" i="59"/>
  <c r="H1477" i="59"/>
  <c r="H1478" i="59"/>
  <c r="H1479" i="59"/>
  <c r="H1480" i="59"/>
  <c r="H1481" i="59"/>
  <c r="H1482" i="59"/>
  <c r="H1483" i="59"/>
  <c r="H1484" i="59"/>
  <c r="H1485" i="59"/>
  <c r="H1486" i="59"/>
  <c r="H1487" i="59"/>
  <c r="H1488" i="59"/>
  <c r="H1489" i="59"/>
  <c r="H1490" i="59"/>
  <c r="H1491" i="59"/>
  <c r="H1492" i="59"/>
  <c r="H1493" i="59"/>
  <c r="H1494" i="59"/>
  <c r="H1495" i="59"/>
  <c r="H1496" i="59"/>
  <c r="H1497" i="59"/>
  <c r="H1498" i="59"/>
  <c r="H1499" i="59"/>
  <c r="H1500" i="59"/>
  <c r="H1501" i="59"/>
  <c r="H1502" i="59"/>
  <c r="H1503" i="59"/>
  <c r="H1504" i="59"/>
  <c r="H1505" i="59"/>
  <c r="H1506" i="59"/>
  <c r="H1507" i="59"/>
  <c r="H1508" i="59"/>
  <c r="H1509" i="59"/>
  <c r="H1510" i="59"/>
  <c r="H1511" i="59"/>
  <c r="H1512" i="59"/>
  <c r="H1513" i="59"/>
  <c r="H1514" i="59"/>
  <c r="H1515" i="59"/>
  <c r="H1516" i="59"/>
  <c r="H1517" i="59"/>
  <c r="H1518" i="59"/>
  <c r="H1519" i="59"/>
  <c r="H1520" i="59"/>
  <c r="H1521" i="59"/>
  <c r="H1522" i="59"/>
  <c r="H1523" i="59"/>
  <c r="H1524" i="59"/>
  <c r="H1525" i="59"/>
  <c r="H1526" i="59"/>
  <c r="H1527" i="59"/>
  <c r="H1528" i="59"/>
  <c r="H1529" i="59"/>
  <c r="H1530" i="59"/>
  <c r="H1531" i="59"/>
  <c r="H1532" i="59"/>
  <c r="H1533" i="59"/>
  <c r="H1534" i="59"/>
  <c r="H1535" i="59"/>
  <c r="H1536" i="59"/>
  <c r="H1537" i="59"/>
  <c r="H1538" i="59"/>
  <c r="H1539" i="59"/>
  <c r="H1540" i="59"/>
  <c r="H1541" i="59"/>
  <c r="H1542" i="59"/>
  <c r="H1543" i="59"/>
  <c r="H1544" i="59"/>
  <c r="H1545" i="59"/>
  <c r="H1546" i="59"/>
  <c r="H1547" i="59"/>
  <c r="H1548" i="59"/>
  <c r="H1549" i="59"/>
  <c r="H1550" i="59"/>
  <c r="H1551" i="59"/>
  <c r="H1552" i="59"/>
  <c r="H1553" i="59"/>
  <c r="H1554" i="59"/>
  <c r="H1555" i="59"/>
  <c r="H1556" i="59"/>
  <c r="H1557" i="59"/>
  <c r="H1558" i="59"/>
  <c r="H1559" i="59"/>
  <c r="H1560" i="59"/>
  <c r="H1561" i="59"/>
  <c r="H1562" i="59"/>
  <c r="H1563" i="59"/>
  <c r="H1564" i="59"/>
  <c r="H1565" i="59"/>
  <c r="H1566" i="59"/>
  <c r="H1567" i="59"/>
  <c r="H1568" i="59"/>
  <c r="H1569" i="59"/>
  <c r="H1570" i="59"/>
  <c r="H1571" i="59"/>
  <c r="H1572" i="59"/>
  <c r="H1573" i="59"/>
  <c r="H1574" i="59"/>
  <c r="H1575" i="59"/>
  <c r="H1576" i="59"/>
  <c r="H1577" i="59"/>
  <c r="H1578" i="59"/>
  <c r="H1579" i="59"/>
  <c r="H1580" i="59"/>
  <c r="H1581" i="59"/>
  <c r="H1582" i="59"/>
  <c r="H1583" i="59"/>
  <c r="H1584" i="59"/>
  <c r="H1585" i="59"/>
  <c r="H1586" i="59"/>
  <c r="H1587" i="59"/>
  <c r="H1588" i="59"/>
  <c r="H1589" i="59"/>
  <c r="H1590" i="59"/>
  <c r="H1591" i="59"/>
  <c r="H1592" i="59"/>
  <c r="H1593" i="59"/>
  <c r="H1594" i="59"/>
  <c r="H1595" i="59"/>
  <c r="H1596" i="59"/>
  <c r="H1597" i="59"/>
  <c r="H1598" i="59"/>
  <c r="H1599" i="59"/>
  <c r="H1600" i="59"/>
  <c r="H1601" i="59"/>
  <c r="H1602" i="59"/>
  <c r="H1603" i="59"/>
  <c r="H1604" i="59"/>
  <c r="H1605" i="59"/>
  <c r="H1606" i="59"/>
  <c r="H1607" i="59"/>
  <c r="H1608" i="59"/>
  <c r="H1609" i="59"/>
  <c r="H1610" i="59"/>
  <c r="H1611" i="59"/>
  <c r="H1612" i="59"/>
  <c r="H1613" i="59"/>
  <c r="H1614" i="59"/>
  <c r="H1615" i="59"/>
  <c r="H1616" i="59"/>
  <c r="H1617" i="59"/>
  <c r="H1618" i="59"/>
  <c r="H1619" i="59"/>
  <c r="H1620" i="59"/>
  <c r="H1621" i="59"/>
  <c r="H1622" i="59"/>
  <c r="H1623" i="59"/>
  <c r="H1624" i="59"/>
  <c r="H1625" i="59"/>
  <c r="H1626" i="59"/>
  <c r="H1627" i="59"/>
  <c r="H1628" i="59"/>
  <c r="H1629" i="59"/>
  <c r="H26" i="59"/>
  <c r="H25" i="59"/>
  <c r="H24" i="59"/>
  <c r="H23" i="59"/>
  <c r="H22" i="59"/>
  <c r="H21" i="59"/>
  <c r="H20" i="59"/>
  <c r="H19" i="59"/>
  <c r="H18" i="59"/>
  <c r="H17" i="59"/>
  <c r="F30" i="59"/>
  <c r="F31" i="59"/>
  <c r="F32" i="59"/>
  <c r="F33" i="59"/>
  <c r="F34" i="59"/>
  <c r="F35" i="59"/>
  <c r="F36" i="59"/>
  <c r="F37" i="59"/>
  <c r="F38" i="59"/>
  <c r="F39" i="59"/>
  <c r="F40" i="59"/>
  <c r="F41" i="59"/>
  <c r="F42" i="59"/>
  <c r="F43" i="59"/>
  <c r="F44" i="59"/>
  <c r="F45" i="59"/>
  <c r="F46" i="59"/>
  <c r="F47" i="59"/>
  <c r="F48" i="59"/>
  <c r="F49" i="59"/>
  <c r="F50" i="59"/>
  <c r="F51" i="59"/>
  <c r="F52" i="59"/>
  <c r="F53" i="59"/>
  <c r="F54" i="59"/>
  <c r="F55" i="59"/>
  <c r="F56" i="59"/>
  <c r="F57" i="59"/>
  <c r="F58" i="59"/>
  <c r="F59" i="59"/>
  <c r="F60" i="59"/>
  <c r="F61" i="59"/>
  <c r="F62" i="59"/>
  <c r="F63" i="59"/>
  <c r="F64" i="59"/>
  <c r="F65" i="59"/>
  <c r="F66" i="59"/>
  <c r="F67" i="59"/>
  <c r="F68" i="59"/>
  <c r="F69" i="59"/>
  <c r="F70" i="59"/>
  <c r="F71" i="59"/>
  <c r="F72" i="59"/>
  <c r="F73" i="59"/>
  <c r="F74" i="59"/>
  <c r="F75" i="59"/>
  <c r="F76" i="59"/>
  <c r="F77" i="59"/>
  <c r="F78" i="59"/>
  <c r="F79" i="59"/>
  <c r="F80" i="59"/>
  <c r="F81" i="59"/>
  <c r="F82" i="59"/>
  <c r="F83" i="59"/>
  <c r="F84" i="59"/>
  <c r="F85" i="59"/>
  <c r="F86" i="59"/>
  <c r="F87" i="59"/>
  <c r="F88" i="59"/>
  <c r="F89" i="59"/>
  <c r="F90" i="59"/>
  <c r="F91" i="59"/>
  <c r="F92" i="59"/>
  <c r="F93" i="59"/>
  <c r="F94" i="59"/>
  <c r="F95" i="59"/>
  <c r="F96" i="59"/>
  <c r="F97" i="59"/>
  <c r="F98" i="59"/>
  <c r="F99" i="59"/>
  <c r="F100" i="59"/>
  <c r="F101" i="59"/>
  <c r="F102" i="59"/>
  <c r="F103" i="59"/>
  <c r="F104" i="59"/>
  <c r="F105" i="59"/>
  <c r="F106" i="59"/>
  <c r="F107" i="59"/>
  <c r="F108" i="59"/>
  <c r="F109" i="59"/>
  <c r="F110" i="59"/>
  <c r="F111" i="59"/>
  <c r="F112" i="59"/>
  <c r="F113" i="59"/>
  <c r="F114" i="59"/>
  <c r="F115" i="59"/>
  <c r="F116" i="59"/>
  <c r="F117" i="59"/>
  <c r="F118" i="59"/>
  <c r="F119" i="59"/>
  <c r="F120" i="59"/>
  <c r="F121" i="59"/>
  <c r="F122" i="59"/>
  <c r="F123" i="59"/>
  <c r="F124" i="59"/>
  <c r="F125" i="59"/>
  <c r="F126" i="59"/>
  <c r="F127" i="59"/>
  <c r="F128" i="59"/>
  <c r="F129" i="59"/>
  <c r="F130" i="59"/>
  <c r="F131" i="59"/>
  <c r="F132" i="59"/>
  <c r="F133" i="59"/>
  <c r="F134" i="59"/>
  <c r="F135" i="59"/>
  <c r="F136" i="59"/>
  <c r="F137" i="59"/>
  <c r="F138" i="59"/>
  <c r="F139" i="59"/>
  <c r="F140" i="59"/>
  <c r="F141" i="59"/>
  <c r="F142" i="59"/>
  <c r="F143" i="59"/>
  <c r="F144" i="59"/>
  <c r="F145" i="59"/>
  <c r="F146" i="59"/>
  <c r="F147" i="59"/>
  <c r="F148" i="59"/>
  <c r="F149" i="59"/>
  <c r="F150" i="59"/>
  <c r="F151" i="59"/>
  <c r="F152" i="59"/>
  <c r="F153" i="59"/>
  <c r="F154" i="59"/>
  <c r="F155" i="59"/>
  <c r="F156" i="59"/>
  <c r="F157" i="59"/>
  <c r="F158" i="59"/>
  <c r="F159" i="59"/>
  <c r="F160" i="59"/>
  <c r="F161" i="59"/>
  <c r="F162" i="59"/>
  <c r="F163" i="59"/>
  <c r="F164" i="59"/>
  <c r="F165" i="59"/>
  <c r="F166" i="59"/>
  <c r="F167" i="59"/>
  <c r="F168" i="59"/>
  <c r="F169" i="59"/>
  <c r="F170" i="59"/>
  <c r="F171" i="59"/>
  <c r="F172" i="59"/>
  <c r="F173" i="59"/>
  <c r="F174" i="59"/>
  <c r="F175" i="59"/>
  <c r="F176" i="59"/>
  <c r="F177" i="59"/>
  <c r="F178" i="59"/>
  <c r="F179" i="59"/>
  <c r="F180" i="59"/>
  <c r="F181" i="59"/>
  <c r="F182" i="59"/>
  <c r="F183" i="59"/>
  <c r="F184" i="59"/>
  <c r="F185" i="59"/>
  <c r="F186" i="59"/>
  <c r="F187" i="59"/>
  <c r="F188" i="59"/>
  <c r="F189" i="59"/>
  <c r="F190" i="59"/>
  <c r="F191" i="59"/>
  <c r="F192" i="59"/>
  <c r="F193" i="59"/>
  <c r="F194" i="59"/>
  <c r="F195" i="59"/>
  <c r="F196" i="59"/>
  <c r="F197" i="59"/>
  <c r="F198" i="59"/>
  <c r="F199" i="59"/>
  <c r="F200" i="59"/>
  <c r="F201" i="59"/>
  <c r="F202" i="59"/>
  <c r="F203" i="59"/>
  <c r="F204" i="59"/>
  <c r="F205" i="59"/>
  <c r="F206" i="59"/>
  <c r="F207" i="59"/>
  <c r="F208" i="59"/>
  <c r="F209" i="59"/>
  <c r="F210" i="59"/>
  <c r="F211" i="59"/>
  <c r="F212" i="59"/>
  <c r="F213" i="59"/>
  <c r="F214" i="59"/>
  <c r="F215" i="59"/>
  <c r="F216" i="59"/>
  <c r="F217" i="59"/>
  <c r="F218" i="59"/>
  <c r="F219" i="59"/>
  <c r="F220" i="59"/>
  <c r="F221" i="59"/>
  <c r="F222" i="59"/>
  <c r="F223" i="59"/>
  <c r="F224" i="59"/>
  <c r="F225" i="59"/>
  <c r="F226" i="59"/>
  <c r="F227" i="59"/>
  <c r="F228" i="59"/>
  <c r="F229" i="59"/>
  <c r="F230" i="59"/>
  <c r="F231" i="59"/>
  <c r="F232" i="59"/>
  <c r="F233" i="59"/>
  <c r="F234" i="59"/>
  <c r="F235" i="59"/>
  <c r="F236" i="59"/>
  <c r="F237" i="59"/>
  <c r="F238" i="59"/>
  <c r="F239" i="59"/>
  <c r="F240" i="59"/>
  <c r="F241" i="59"/>
  <c r="F242" i="59"/>
  <c r="F243" i="59"/>
  <c r="F244" i="59"/>
  <c r="F245" i="59"/>
  <c r="F246" i="59"/>
  <c r="F247" i="59"/>
  <c r="F248" i="59"/>
  <c r="F249" i="59"/>
  <c r="F250" i="59"/>
  <c r="F251" i="59"/>
  <c r="F252" i="59"/>
  <c r="F253" i="59"/>
  <c r="F254" i="59"/>
  <c r="F255" i="59"/>
  <c r="F256" i="59"/>
  <c r="F257" i="59"/>
  <c r="F258" i="59"/>
  <c r="F259" i="59"/>
  <c r="F260" i="59"/>
  <c r="F261" i="59"/>
  <c r="F262" i="59"/>
  <c r="F263" i="59"/>
  <c r="F264" i="59"/>
  <c r="F265" i="59"/>
  <c r="F266" i="59"/>
  <c r="F267" i="59"/>
  <c r="F268" i="59"/>
  <c r="F269" i="59"/>
  <c r="F270" i="59"/>
  <c r="F271" i="59"/>
  <c r="F272" i="59"/>
  <c r="F273" i="59"/>
  <c r="F274" i="59"/>
  <c r="F275" i="59"/>
  <c r="F276" i="59"/>
  <c r="F277" i="59"/>
  <c r="F278" i="59"/>
  <c r="F279" i="59"/>
  <c r="F280" i="59"/>
  <c r="F281" i="59"/>
  <c r="F282" i="59"/>
  <c r="F283" i="59"/>
  <c r="F284" i="59"/>
  <c r="F285" i="59"/>
  <c r="F286" i="59"/>
  <c r="F287" i="59"/>
  <c r="F288" i="59"/>
  <c r="F289" i="59"/>
  <c r="F290" i="59"/>
  <c r="F291" i="59"/>
  <c r="F292" i="59"/>
  <c r="F293" i="59"/>
  <c r="F294" i="59"/>
  <c r="F295" i="59"/>
  <c r="F296" i="59"/>
  <c r="F297" i="59"/>
  <c r="F298" i="59"/>
  <c r="F299" i="59"/>
  <c r="F300" i="59"/>
  <c r="F301" i="59"/>
  <c r="F302" i="59"/>
  <c r="F303" i="59"/>
  <c r="F304" i="59"/>
  <c r="F305" i="59"/>
  <c r="F306" i="59"/>
  <c r="F307" i="59"/>
  <c r="F308" i="59"/>
  <c r="F309" i="59"/>
  <c r="F310" i="59"/>
  <c r="F311" i="59"/>
  <c r="F312" i="59"/>
  <c r="F313" i="59"/>
  <c r="F314" i="59"/>
  <c r="F315" i="59"/>
  <c r="F316" i="59"/>
  <c r="F317" i="59"/>
  <c r="F318" i="59"/>
  <c r="F319" i="59"/>
  <c r="F320" i="59"/>
  <c r="F321" i="59"/>
  <c r="F322" i="59"/>
  <c r="F323" i="59"/>
  <c r="F324" i="59"/>
  <c r="F325" i="59"/>
  <c r="F326" i="59"/>
  <c r="F327" i="59"/>
  <c r="F328" i="59"/>
  <c r="F329" i="59"/>
  <c r="F330" i="59"/>
  <c r="F331" i="59"/>
  <c r="F332" i="59"/>
  <c r="F333" i="59"/>
  <c r="F334" i="59"/>
  <c r="F335" i="59"/>
  <c r="F336" i="59"/>
  <c r="F337" i="59"/>
  <c r="F338" i="59"/>
  <c r="F339" i="59"/>
  <c r="F340" i="59"/>
  <c r="F341" i="59"/>
  <c r="F342" i="59"/>
  <c r="F343" i="59"/>
  <c r="F344" i="59"/>
  <c r="F345" i="59"/>
  <c r="F346" i="59"/>
  <c r="F347" i="59"/>
  <c r="F348" i="59"/>
  <c r="F349" i="59"/>
  <c r="F350" i="59"/>
  <c r="F351" i="59"/>
  <c r="F352" i="59"/>
  <c r="F353" i="59"/>
  <c r="F354" i="59"/>
  <c r="F355" i="59"/>
  <c r="F356" i="59"/>
  <c r="F357" i="59"/>
  <c r="F358" i="59"/>
  <c r="F359" i="59"/>
  <c r="F360" i="59"/>
  <c r="F361" i="59"/>
  <c r="F362" i="59"/>
  <c r="F363" i="59"/>
  <c r="F364" i="59"/>
  <c r="F365" i="59"/>
  <c r="F366" i="59"/>
  <c r="F367" i="59"/>
  <c r="F368" i="59"/>
  <c r="F369" i="59"/>
  <c r="F370" i="59"/>
  <c r="F371" i="59"/>
  <c r="F372" i="59"/>
  <c r="F373" i="59"/>
  <c r="F374" i="59"/>
  <c r="F375" i="59"/>
  <c r="F376" i="59"/>
  <c r="F377" i="59"/>
  <c r="F378" i="59"/>
  <c r="F379" i="59"/>
  <c r="F380" i="59"/>
  <c r="F381" i="59"/>
  <c r="F382" i="59"/>
  <c r="F383" i="59"/>
  <c r="F384" i="59"/>
  <c r="F385" i="59"/>
  <c r="F386" i="59"/>
  <c r="F387" i="59"/>
  <c r="F388" i="59"/>
  <c r="F389" i="59"/>
  <c r="F390" i="59"/>
  <c r="F391" i="59"/>
  <c r="F392" i="59"/>
  <c r="F393" i="59"/>
  <c r="F394" i="59"/>
  <c r="F395" i="59"/>
  <c r="F396" i="59"/>
  <c r="F397" i="59"/>
  <c r="F398" i="59"/>
  <c r="F399" i="59"/>
  <c r="F400" i="59"/>
  <c r="F401" i="59"/>
  <c r="F402" i="59"/>
  <c r="F403" i="59"/>
  <c r="F404" i="59"/>
  <c r="F405" i="59"/>
  <c r="F406" i="59"/>
  <c r="F407" i="59"/>
  <c r="F408" i="59"/>
  <c r="F409" i="59"/>
  <c r="F410" i="59"/>
  <c r="F411" i="59"/>
  <c r="F412" i="59"/>
  <c r="F413" i="59"/>
  <c r="F414" i="59"/>
  <c r="F415" i="59"/>
  <c r="F416" i="59"/>
  <c r="F417" i="59"/>
  <c r="F418" i="59"/>
  <c r="F419" i="59"/>
  <c r="F420" i="59"/>
  <c r="F421" i="59"/>
  <c r="F422" i="59"/>
  <c r="F423" i="59"/>
  <c r="F424" i="59"/>
  <c r="F425" i="59"/>
  <c r="F426" i="59"/>
  <c r="F427" i="59"/>
  <c r="F428" i="59"/>
  <c r="F429" i="59"/>
  <c r="F430" i="59"/>
  <c r="F431" i="59"/>
  <c r="F432" i="59"/>
  <c r="F433" i="59"/>
  <c r="F434" i="59"/>
  <c r="F435" i="59"/>
  <c r="F436" i="59"/>
  <c r="F437" i="59"/>
  <c r="F438" i="59"/>
  <c r="F439" i="59"/>
  <c r="F440" i="59"/>
  <c r="F441" i="59"/>
  <c r="F442" i="59"/>
  <c r="F443" i="59"/>
  <c r="F444" i="59"/>
  <c r="F445" i="59"/>
  <c r="F446" i="59"/>
  <c r="F447" i="59"/>
  <c r="F448" i="59"/>
  <c r="F449" i="59"/>
  <c r="F450" i="59"/>
  <c r="F451" i="59"/>
  <c r="F452" i="59"/>
  <c r="F453" i="59"/>
  <c r="F454" i="59"/>
  <c r="F455" i="59"/>
  <c r="F456" i="59"/>
  <c r="F457" i="59"/>
  <c r="F458" i="59"/>
  <c r="F459" i="59"/>
  <c r="F460" i="59"/>
  <c r="F461" i="59"/>
  <c r="F462" i="59"/>
  <c r="F463" i="59"/>
  <c r="F464" i="59"/>
  <c r="F465" i="59"/>
  <c r="F466" i="59"/>
  <c r="F467" i="59"/>
  <c r="F468" i="59"/>
  <c r="F469" i="59"/>
  <c r="F470" i="59"/>
  <c r="F471" i="59"/>
  <c r="F472" i="59"/>
  <c r="F473" i="59"/>
  <c r="F474" i="59"/>
  <c r="F475" i="59"/>
  <c r="F476" i="59"/>
  <c r="F477" i="59"/>
  <c r="F478" i="59"/>
  <c r="F479" i="59"/>
  <c r="F480" i="59"/>
  <c r="F481" i="59"/>
  <c r="F482" i="59"/>
  <c r="F483" i="59"/>
  <c r="F484" i="59"/>
  <c r="F485" i="59"/>
  <c r="F486" i="59"/>
  <c r="F487" i="59"/>
  <c r="F488" i="59"/>
  <c r="F489" i="59"/>
  <c r="F490" i="59"/>
  <c r="F491" i="59"/>
  <c r="F492" i="59"/>
  <c r="F493" i="59"/>
  <c r="F494" i="59"/>
  <c r="F495" i="59"/>
  <c r="F496" i="59"/>
  <c r="F497" i="59"/>
  <c r="F498" i="59"/>
  <c r="F499" i="59"/>
  <c r="F500" i="59"/>
  <c r="F501" i="59"/>
  <c r="F502" i="59"/>
  <c r="F503" i="59"/>
  <c r="F504" i="59"/>
  <c r="F505" i="59"/>
  <c r="F506" i="59"/>
  <c r="F507" i="59"/>
  <c r="F508" i="59"/>
  <c r="F509" i="59"/>
  <c r="F510" i="59"/>
  <c r="F511" i="59"/>
  <c r="F512" i="59"/>
  <c r="F513" i="59"/>
  <c r="F514" i="59"/>
  <c r="F515" i="59"/>
  <c r="F516" i="59"/>
  <c r="F517" i="59"/>
  <c r="F518" i="59"/>
  <c r="F519" i="59"/>
  <c r="F520" i="59"/>
  <c r="F521" i="59"/>
  <c r="F522" i="59"/>
  <c r="F523" i="59"/>
  <c r="F524" i="59"/>
  <c r="F525" i="59"/>
  <c r="F526" i="59"/>
  <c r="F527" i="59"/>
  <c r="F528" i="59"/>
  <c r="F529" i="59"/>
  <c r="F530" i="59"/>
  <c r="F531" i="59"/>
  <c r="F532" i="59"/>
  <c r="F533" i="59"/>
  <c r="F534" i="59"/>
  <c r="F535" i="59"/>
  <c r="F536" i="59"/>
  <c r="F537" i="59"/>
  <c r="F538" i="59"/>
  <c r="F539" i="59"/>
  <c r="F540" i="59"/>
  <c r="F541" i="59"/>
  <c r="F542" i="59"/>
  <c r="F543" i="59"/>
  <c r="F544" i="59"/>
  <c r="F545" i="59"/>
  <c r="F546" i="59"/>
  <c r="F547" i="59"/>
  <c r="F548" i="59"/>
  <c r="F549" i="59"/>
  <c r="F550" i="59"/>
  <c r="F551" i="59"/>
  <c r="F552" i="59"/>
  <c r="F553" i="59"/>
  <c r="F554" i="59"/>
  <c r="F555" i="59"/>
  <c r="F556" i="59"/>
  <c r="F557" i="59"/>
  <c r="F558" i="59"/>
  <c r="F559" i="59"/>
  <c r="F560" i="59"/>
  <c r="F561" i="59"/>
  <c r="F562" i="59"/>
  <c r="F563" i="59"/>
  <c r="F564" i="59"/>
  <c r="F565" i="59"/>
  <c r="F566" i="59"/>
  <c r="F567" i="59"/>
  <c r="F568" i="59"/>
  <c r="F569" i="59"/>
  <c r="F570" i="59"/>
  <c r="F571" i="59"/>
  <c r="F572" i="59"/>
  <c r="F573" i="59"/>
  <c r="F574" i="59"/>
  <c r="F575" i="59"/>
  <c r="F576" i="59"/>
  <c r="F577" i="59"/>
  <c r="F578" i="59"/>
  <c r="F579" i="59"/>
  <c r="F580" i="59"/>
  <c r="F581" i="59"/>
  <c r="F582" i="59"/>
  <c r="F583" i="59"/>
  <c r="F584" i="59"/>
  <c r="F585" i="59"/>
  <c r="F586" i="59"/>
  <c r="F587" i="59"/>
  <c r="F588" i="59"/>
  <c r="F589" i="59"/>
  <c r="F590" i="59"/>
  <c r="F591" i="59"/>
  <c r="F592" i="59"/>
  <c r="F593" i="59"/>
  <c r="F594" i="59"/>
  <c r="F595" i="59"/>
  <c r="F596" i="59"/>
  <c r="F597" i="59"/>
  <c r="F598" i="59"/>
  <c r="F599" i="59"/>
  <c r="F600" i="59"/>
  <c r="F601" i="59"/>
  <c r="F602" i="59"/>
  <c r="F603" i="59"/>
  <c r="F604" i="59"/>
  <c r="F605" i="59"/>
  <c r="F606" i="59"/>
  <c r="F607" i="59"/>
  <c r="F608" i="59"/>
  <c r="F609" i="59"/>
  <c r="F610" i="59"/>
  <c r="F611" i="59"/>
  <c r="F612" i="59"/>
  <c r="F613" i="59"/>
  <c r="F614" i="59"/>
  <c r="F615" i="59"/>
  <c r="F616" i="59"/>
  <c r="F617" i="59"/>
  <c r="F618" i="59"/>
  <c r="F619" i="59"/>
  <c r="F620" i="59"/>
  <c r="F621" i="59"/>
  <c r="F622" i="59"/>
  <c r="F623" i="59"/>
  <c r="F624" i="59"/>
  <c r="F625" i="59"/>
  <c r="F626" i="59"/>
  <c r="F627" i="59"/>
  <c r="F628" i="59"/>
  <c r="F629" i="59"/>
  <c r="F630" i="59"/>
  <c r="F631" i="59"/>
  <c r="F632" i="59"/>
  <c r="F633" i="59"/>
  <c r="F634" i="59"/>
  <c r="F635" i="59"/>
  <c r="F636" i="59"/>
  <c r="F637" i="59"/>
  <c r="F638" i="59"/>
  <c r="F639" i="59"/>
  <c r="F640" i="59"/>
  <c r="F641" i="59"/>
  <c r="F642" i="59"/>
  <c r="F643" i="59"/>
  <c r="F644" i="59"/>
  <c r="F645" i="59"/>
  <c r="F646" i="59"/>
  <c r="F647" i="59"/>
  <c r="F648" i="59"/>
  <c r="F649" i="59"/>
  <c r="F650" i="59"/>
  <c r="F651" i="59"/>
  <c r="F652" i="59"/>
  <c r="F653" i="59"/>
  <c r="F654" i="59"/>
  <c r="F655" i="59"/>
  <c r="F656" i="59"/>
  <c r="F657" i="59"/>
  <c r="F658" i="59"/>
  <c r="F659" i="59"/>
  <c r="F660" i="59"/>
  <c r="F661" i="59"/>
  <c r="F662" i="59"/>
  <c r="F663" i="59"/>
  <c r="F664" i="59"/>
  <c r="F665" i="59"/>
  <c r="F666" i="59"/>
  <c r="F667" i="59"/>
  <c r="F668" i="59"/>
  <c r="F669" i="59"/>
  <c r="F670" i="59"/>
  <c r="F671" i="59"/>
  <c r="F672" i="59"/>
  <c r="F673" i="59"/>
  <c r="F674" i="59"/>
  <c r="F675" i="59"/>
  <c r="F676" i="59"/>
  <c r="F677" i="59"/>
  <c r="F678" i="59"/>
  <c r="F679" i="59"/>
  <c r="F680" i="59"/>
  <c r="F681" i="59"/>
  <c r="F682" i="59"/>
  <c r="F683" i="59"/>
  <c r="F684" i="59"/>
  <c r="F685" i="59"/>
  <c r="F686" i="59"/>
  <c r="F687" i="59"/>
  <c r="F688" i="59"/>
  <c r="F689" i="59"/>
  <c r="F690" i="59"/>
  <c r="F691" i="59"/>
  <c r="F692" i="59"/>
  <c r="F693" i="59"/>
  <c r="F694" i="59"/>
  <c r="F695" i="59"/>
  <c r="F696" i="59"/>
  <c r="F697" i="59"/>
  <c r="F698" i="59"/>
  <c r="F699" i="59"/>
  <c r="F700" i="59"/>
  <c r="F701" i="59"/>
  <c r="F702" i="59"/>
  <c r="F703" i="59"/>
  <c r="F704" i="59"/>
  <c r="F705" i="59"/>
  <c r="F706" i="59"/>
  <c r="F707" i="59"/>
  <c r="F708" i="59"/>
  <c r="F709" i="59"/>
  <c r="F710" i="59"/>
  <c r="F711" i="59"/>
  <c r="F712" i="59"/>
  <c r="F713" i="59"/>
  <c r="F714" i="59"/>
  <c r="F715" i="59"/>
  <c r="F716" i="59"/>
  <c r="F717" i="59"/>
  <c r="F718" i="59"/>
  <c r="F719" i="59"/>
  <c r="F720" i="59"/>
  <c r="F721" i="59"/>
  <c r="F722" i="59"/>
  <c r="F723" i="59"/>
  <c r="F724" i="59"/>
  <c r="F725" i="59"/>
  <c r="F726" i="59"/>
  <c r="F727" i="59"/>
  <c r="F728" i="59"/>
  <c r="F729" i="59"/>
  <c r="F730" i="59"/>
  <c r="F731" i="59"/>
  <c r="F732" i="59"/>
  <c r="F733" i="59"/>
  <c r="F734" i="59"/>
  <c r="F735" i="59"/>
  <c r="F736" i="59"/>
  <c r="F737" i="59"/>
  <c r="F738" i="59"/>
  <c r="F739" i="59"/>
  <c r="F740" i="59"/>
  <c r="F741" i="59"/>
  <c r="F742" i="59"/>
  <c r="F743" i="59"/>
  <c r="F744" i="59"/>
  <c r="F745" i="59"/>
  <c r="F746" i="59"/>
  <c r="F747" i="59"/>
  <c r="F748" i="59"/>
  <c r="F749" i="59"/>
  <c r="F750" i="59"/>
  <c r="F751" i="59"/>
  <c r="F752" i="59"/>
  <c r="F753" i="59"/>
  <c r="F754" i="59"/>
  <c r="F755" i="59"/>
  <c r="F756" i="59"/>
  <c r="F757" i="59"/>
  <c r="F758" i="59"/>
  <c r="F759" i="59"/>
  <c r="F760" i="59"/>
  <c r="F761" i="59"/>
  <c r="F762" i="59"/>
  <c r="F763" i="59"/>
  <c r="F764" i="59"/>
  <c r="F765" i="59"/>
  <c r="F766" i="59"/>
  <c r="F767" i="59"/>
  <c r="F768" i="59"/>
  <c r="F769" i="59"/>
  <c r="F770" i="59"/>
  <c r="F771" i="59"/>
  <c r="F772" i="59"/>
  <c r="F773" i="59"/>
  <c r="F774" i="59"/>
  <c r="F775" i="59"/>
  <c r="F776" i="59"/>
  <c r="F777" i="59"/>
  <c r="F778" i="59"/>
  <c r="F779" i="59"/>
  <c r="F780" i="59"/>
  <c r="F781" i="59"/>
  <c r="F782" i="59"/>
  <c r="F783" i="59"/>
  <c r="F784" i="59"/>
  <c r="F785" i="59"/>
  <c r="F786" i="59"/>
  <c r="F787" i="59"/>
  <c r="F788" i="59"/>
  <c r="F789" i="59"/>
  <c r="F790" i="59"/>
  <c r="F791" i="59"/>
  <c r="F792" i="59"/>
  <c r="F793" i="59"/>
  <c r="F794" i="59"/>
  <c r="F795" i="59"/>
  <c r="F796" i="59"/>
  <c r="F797" i="59"/>
  <c r="F798" i="59"/>
  <c r="F799" i="59"/>
  <c r="F800" i="59"/>
  <c r="F801" i="59"/>
  <c r="F802" i="59"/>
  <c r="F803" i="59"/>
  <c r="F804" i="59"/>
  <c r="F805" i="59"/>
  <c r="F806" i="59"/>
  <c r="F807" i="59"/>
  <c r="F808" i="59"/>
  <c r="F809" i="59"/>
  <c r="F810" i="59"/>
  <c r="F811" i="59"/>
  <c r="F812" i="59"/>
  <c r="F813" i="59"/>
  <c r="F814" i="59"/>
  <c r="F815" i="59"/>
  <c r="F816" i="59"/>
  <c r="F817" i="59"/>
  <c r="F818" i="59"/>
  <c r="F819" i="59"/>
  <c r="F820" i="59"/>
  <c r="F821" i="59"/>
  <c r="F822" i="59"/>
  <c r="F823" i="59"/>
  <c r="F824" i="59"/>
  <c r="F825" i="59"/>
  <c r="F826" i="59"/>
  <c r="F827" i="59"/>
  <c r="F828" i="59"/>
  <c r="F829" i="59"/>
  <c r="F830" i="59"/>
  <c r="F831" i="59"/>
  <c r="F832" i="59"/>
  <c r="F833" i="59"/>
  <c r="F834" i="59"/>
  <c r="F835" i="59"/>
  <c r="F836" i="59"/>
  <c r="F837" i="59"/>
  <c r="F838" i="59"/>
  <c r="F839" i="59"/>
  <c r="F840" i="59"/>
  <c r="F841" i="59"/>
  <c r="F842" i="59"/>
  <c r="F843" i="59"/>
  <c r="F844" i="59"/>
  <c r="F845" i="59"/>
  <c r="F846" i="59"/>
  <c r="F847" i="59"/>
  <c r="F848" i="59"/>
  <c r="F849" i="59"/>
  <c r="F850" i="59"/>
  <c r="F851" i="59"/>
  <c r="F852" i="59"/>
  <c r="F853" i="59"/>
  <c r="F854" i="59"/>
  <c r="F855" i="59"/>
  <c r="F856" i="59"/>
  <c r="F857" i="59"/>
  <c r="F858" i="59"/>
  <c r="F859" i="59"/>
  <c r="F860" i="59"/>
  <c r="F861" i="59"/>
  <c r="F862" i="59"/>
  <c r="F863" i="59"/>
  <c r="F864" i="59"/>
  <c r="F865" i="59"/>
  <c r="F866" i="59"/>
  <c r="F867" i="59"/>
  <c r="F868" i="59"/>
  <c r="F869" i="59"/>
  <c r="F870" i="59"/>
  <c r="F871" i="59"/>
  <c r="F872" i="59"/>
  <c r="F873" i="59"/>
  <c r="F874" i="59"/>
  <c r="F875" i="59"/>
  <c r="F876" i="59"/>
  <c r="F877" i="59"/>
  <c r="F878" i="59"/>
  <c r="F879" i="59"/>
  <c r="F880" i="59"/>
  <c r="F881" i="59"/>
  <c r="F882" i="59"/>
  <c r="F883" i="59"/>
  <c r="F884" i="59"/>
  <c r="F885" i="59"/>
  <c r="F886" i="59"/>
  <c r="F887" i="59"/>
  <c r="F888" i="59"/>
  <c r="F889" i="59"/>
  <c r="F890" i="59"/>
  <c r="F891" i="59"/>
  <c r="F892" i="59"/>
  <c r="F893" i="59"/>
  <c r="F894" i="59"/>
  <c r="F895" i="59"/>
  <c r="F896" i="59"/>
  <c r="F897" i="59"/>
  <c r="F898" i="59"/>
  <c r="F899" i="59"/>
  <c r="F900" i="59"/>
  <c r="F901" i="59"/>
  <c r="F902" i="59"/>
  <c r="F903" i="59"/>
  <c r="F904" i="59"/>
  <c r="F905" i="59"/>
  <c r="F906" i="59"/>
  <c r="F907" i="59"/>
  <c r="F908" i="59"/>
  <c r="F909" i="59"/>
  <c r="F910" i="59"/>
  <c r="F911" i="59"/>
  <c r="F912" i="59"/>
  <c r="F913" i="59"/>
  <c r="F914" i="59"/>
  <c r="F915" i="59"/>
  <c r="F916" i="59"/>
  <c r="F917" i="59"/>
  <c r="F918" i="59"/>
  <c r="F919" i="59"/>
  <c r="F920" i="59"/>
  <c r="F921" i="59"/>
  <c r="F922" i="59"/>
  <c r="F923" i="59"/>
  <c r="F924" i="59"/>
  <c r="F925" i="59"/>
  <c r="F926" i="59"/>
  <c r="F927" i="59"/>
  <c r="F928" i="59"/>
  <c r="F929" i="59"/>
  <c r="F930" i="59"/>
  <c r="F931" i="59"/>
  <c r="F932" i="59"/>
  <c r="F933" i="59"/>
  <c r="F934" i="59"/>
  <c r="F935" i="59"/>
  <c r="F936" i="59"/>
  <c r="F937" i="59"/>
  <c r="F938" i="59"/>
  <c r="F939" i="59"/>
  <c r="F940" i="59"/>
  <c r="F941" i="59"/>
  <c r="F942" i="59"/>
  <c r="F943" i="59"/>
  <c r="F944" i="59"/>
  <c r="F945" i="59"/>
  <c r="F946" i="59"/>
  <c r="F947" i="59"/>
  <c r="F948" i="59"/>
  <c r="F949" i="59"/>
  <c r="F950" i="59"/>
  <c r="F951" i="59"/>
  <c r="F952" i="59"/>
  <c r="F953" i="59"/>
  <c r="F954" i="59"/>
  <c r="F955" i="59"/>
  <c r="F956" i="59"/>
  <c r="F957" i="59"/>
  <c r="F958" i="59"/>
  <c r="F959" i="59"/>
  <c r="F960" i="59"/>
  <c r="F961" i="59"/>
  <c r="F962" i="59"/>
  <c r="F963" i="59"/>
  <c r="F964" i="59"/>
  <c r="F965" i="59"/>
  <c r="F966" i="59"/>
  <c r="F967" i="59"/>
  <c r="F968" i="59"/>
  <c r="F969" i="59"/>
  <c r="F970" i="59"/>
  <c r="F971" i="59"/>
  <c r="F972" i="59"/>
  <c r="F973" i="59"/>
  <c r="F974" i="59"/>
  <c r="F975" i="59"/>
  <c r="F976" i="59"/>
  <c r="F977" i="59"/>
  <c r="F978" i="59"/>
  <c r="F979" i="59"/>
  <c r="F980" i="59"/>
  <c r="F981" i="59"/>
  <c r="F982" i="59"/>
  <c r="F983" i="59"/>
  <c r="F984" i="59"/>
  <c r="F985" i="59"/>
  <c r="F986" i="59"/>
  <c r="F987" i="59"/>
  <c r="F988" i="59"/>
  <c r="F989" i="59"/>
  <c r="F990" i="59"/>
  <c r="F991" i="59"/>
  <c r="F992" i="59"/>
  <c r="F993" i="59"/>
  <c r="F994" i="59"/>
  <c r="F995" i="59"/>
  <c r="F996" i="59"/>
  <c r="F997" i="59"/>
  <c r="F998" i="59"/>
  <c r="F999" i="59"/>
  <c r="F1000" i="59"/>
  <c r="F1001" i="59"/>
  <c r="F1002" i="59"/>
  <c r="F1003" i="59"/>
  <c r="F1004" i="59"/>
  <c r="F1005" i="59"/>
  <c r="F1006" i="59"/>
  <c r="F1007" i="59"/>
  <c r="F1008" i="59"/>
  <c r="F1009" i="59"/>
  <c r="F1010" i="59"/>
  <c r="F1011" i="59"/>
  <c r="F1012" i="59"/>
  <c r="F1013" i="59"/>
  <c r="F1014" i="59"/>
  <c r="F1015" i="59"/>
  <c r="F1016" i="59"/>
  <c r="F1017" i="59"/>
  <c r="F1018" i="59"/>
  <c r="F1019" i="59"/>
  <c r="F1020" i="59"/>
  <c r="F1021" i="59"/>
  <c r="F1022" i="59"/>
  <c r="F1023" i="59"/>
  <c r="F1024" i="59"/>
  <c r="F1025" i="59"/>
  <c r="F1026" i="59"/>
  <c r="F1027" i="59"/>
  <c r="F1028" i="59"/>
  <c r="F1029" i="59"/>
  <c r="F1030" i="59"/>
  <c r="F1031" i="59"/>
  <c r="F1032" i="59"/>
  <c r="F1033" i="59"/>
  <c r="F1034" i="59"/>
  <c r="F1035" i="59"/>
  <c r="F1036" i="59"/>
  <c r="F1037" i="59"/>
  <c r="F1038" i="59"/>
  <c r="F1039" i="59"/>
  <c r="F1040" i="59"/>
  <c r="F1041" i="59"/>
  <c r="F1042" i="59"/>
  <c r="F1043" i="59"/>
  <c r="F1044" i="59"/>
  <c r="F1045" i="59"/>
  <c r="F1046" i="59"/>
  <c r="F1047" i="59"/>
  <c r="F1048" i="59"/>
  <c r="F1049" i="59"/>
  <c r="F1050" i="59"/>
  <c r="F1051" i="59"/>
  <c r="F1052" i="59"/>
  <c r="F1053" i="59"/>
  <c r="F1054" i="59"/>
  <c r="F1055" i="59"/>
  <c r="F1056" i="59"/>
  <c r="F1057" i="59"/>
  <c r="F1058" i="59"/>
  <c r="F1059" i="59"/>
  <c r="F1060" i="59"/>
  <c r="F1061" i="59"/>
  <c r="F1062" i="59"/>
  <c r="F1063" i="59"/>
  <c r="F1064" i="59"/>
  <c r="F1065" i="59"/>
  <c r="F1066" i="59"/>
  <c r="F1067" i="59"/>
  <c r="F1068" i="59"/>
  <c r="F1069" i="59"/>
  <c r="F1070" i="59"/>
  <c r="F1071" i="59"/>
  <c r="F1072" i="59"/>
  <c r="F1073" i="59"/>
  <c r="F1074" i="59"/>
  <c r="F1075" i="59"/>
  <c r="F1076" i="59"/>
  <c r="F1077" i="59"/>
  <c r="F1078" i="59"/>
  <c r="F1079" i="59"/>
  <c r="F1080" i="59"/>
  <c r="F1081" i="59"/>
  <c r="F1082" i="59"/>
  <c r="F1083" i="59"/>
  <c r="F1084" i="59"/>
  <c r="F1085" i="59"/>
  <c r="F1086" i="59"/>
  <c r="F1087" i="59"/>
  <c r="F1088" i="59"/>
  <c r="F1089" i="59"/>
  <c r="F1090" i="59"/>
  <c r="F1091" i="59"/>
  <c r="F1092" i="59"/>
  <c r="F1093" i="59"/>
  <c r="F1094" i="59"/>
  <c r="F1095" i="59"/>
  <c r="F1096" i="59"/>
  <c r="F1097" i="59"/>
  <c r="F1098" i="59"/>
  <c r="F1099" i="59"/>
  <c r="F1100" i="59"/>
  <c r="F1101" i="59"/>
  <c r="F1102" i="59"/>
  <c r="F1103" i="59"/>
  <c r="F1104" i="59"/>
  <c r="F1105" i="59"/>
  <c r="F1106" i="59"/>
  <c r="F1107" i="59"/>
  <c r="F1108" i="59"/>
  <c r="F1109" i="59"/>
  <c r="F1110" i="59"/>
  <c r="F1111" i="59"/>
  <c r="F1112" i="59"/>
  <c r="F1113" i="59"/>
  <c r="F1114" i="59"/>
  <c r="F1115" i="59"/>
  <c r="F1116" i="59"/>
  <c r="F1117" i="59"/>
  <c r="F1118" i="59"/>
  <c r="F1119" i="59"/>
  <c r="F1120" i="59"/>
  <c r="F1121" i="59"/>
  <c r="F1122" i="59"/>
  <c r="F1123" i="59"/>
  <c r="F1124" i="59"/>
  <c r="F1125" i="59"/>
  <c r="F1126" i="59"/>
  <c r="F1127" i="59"/>
  <c r="F1128" i="59"/>
  <c r="F1129" i="59"/>
  <c r="F1130" i="59"/>
  <c r="F1131" i="59"/>
  <c r="F1132" i="59"/>
  <c r="F1133" i="59"/>
  <c r="F1134" i="59"/>
  <c r="F1135" i="59"/>
  <c r="F1136" i="59"/>
  <c r="F1137" i="59"/>
  <c r="F1138" i="59"/>
  <c r="F1139" i="59"/>
  <c r="F1140" i="59"/>
  <c r="F1141" i="59"/>
  <c r="F1142" i="59"/>
  <c r="F1143" i="59"/>
  <c r="F1144" i="59"/>
  <c r="F1145" i="59"/>
  <c r="F1146" i="59"/>
  <c r="F1147" i="59"/>
  <c r="F1148" i="59"/>
  <c r="F1149" i="59"/>
  <c r="F1150" i="59"/>
  <c r="F1151" i="59"/>
  <c r="F1152" i="59"/>
  <c r="F1153" i="59"/>
  <c r="F1154" i="59"/>
  <c r="F1155" i="59"/>
  <c r="F1156" i="59"/>
  <c r="F1157" i="59"/>
  <c r="F1158" i="59"/>
  <c r="F1159" i="59"/>
  <c r="F1160" i="59"/>
  <c r="F1161" i="59"/>
  <c r="F1162" i="59"/>
  <c r="F1163" i="59"/>
  <c r="F1164" i="59"/>
  <c r="F1165" i="59"/>
  <c r="F1166" i="59"/>
  <c r="F1167" i="59"/>
  <c r="F1168" i="59"/>
  <c r="F1169" i="59"/>
  <c r="F1170" i="59"/>
  <c r="F1171" i="59"/>
  <c r="F1172" i="59"/>
  <c r="F1173" i="59"/>
  <c r="F1174" i="59"/>
  <c r="F1175" i="59"/>
  <c r="F1176" i="59"/>
  <c r="F1177" i="59"/>
  <c r="F1178" i="59"/>
  <c r="F1179" i="59"/>
  <c r="F1180" i="59"/>
  <c r="F1181" i="59"/>
  <c r="F1182" i="59"/>
  <c r="F1183" i="59"/>
  <c r="F1184" i="59"/>
  <c r="F1185" i="59"/>
  <c r="F1186" i="59"/>
  <c r="F1187" i="59"/>
  <c r="F1188" i="59"/>
  <c r="F1189" i="59"/>
  <c r="F1190" i="59"/>
  <c r="F1191" i="59"/>
  <c r="F1192" i="59"/>
  <c r="F1193" i="59"/>
  <c r="F1194" i="59"/>
  <c r="F1195" i="59"/>
  <c r="F1196" i="59"/>
  <c r="F1197" i="59"/>
  <c r="F1198" i="59"/>
  <c r="F1199" i="59"/>
  <c r="F1200" i="59"/>
  <c r="F1201" i="59"/>
  <c r="F1202" i="59"/>
  <c r="F1203" i="59"/>
  <c r="F1204" i="59"/>
  <c r="F1205" i="59"/>
  <c r="F1206" i="59"/>
  <c r="F1207" i="59"/>
  <c r="F1208" i="59"/>
  <c r="F1209" i="59"/>
  <c r="F1210" i="59"/>
  <c r="F1211" i="59"/>
  <c r="F1212" i="59"/>
  <c r="F1213" i="59"/>
  <c r="F1214" i="59"/>
  <c r="F1215" i="59"/>
  <c r="F1216" i="59"/>
  <c r="F1217" i="59"/>
  <c r="F1218" i="59"/>
  <c r="F1219" i="59"/>
  <c r="F1220" i="59"/>
  <c r="F1221" i="59"/>
  <c r="F1222" i="59"/>
  <c r="F1223" i="59"/>
  <c r="F1224" i="59"/>
  <c r="F1225" i="59"/>
  <c r="F1226" i="59"/>
  <c r="F1227" i="59"/>
  <c r="F1228" i="59"/>
  <c r="F1229" i="59"/>
  <c r="F1230" i="59"/>
  <c r="F1231" i="59"/>
  <c r="F1232" i="59"/>
  <c r="F1233" i="59"/>
  <c r="F1234" i="59"/>
  <c r="F1235" i="59"/>
  <c r="F1236" i="59"/>
  <c r="F1237" i="59"/>
  <c r="F1238" i="59"/>
  <c r="F1239" i="59"/>
  <c r="F1240" i="59"/>
  <c r="F1241" i="59"/>
  <c r="F1242" i="59"/>
  <c r="F1243" i="59"/>
  <c r="F1244" i="59"/>
  <c r="F1245" i="59"/>
  <c r="F1246" i="59"/>
  <c r="F1247" i="59"/>
  <c r="F1248" i="59"/>
  <c r="F1249" i="59"/>
  <c r="F1250" i="59"/>
  <c r="F1251" i="59"/>
  <c r="F1252" i="59"/>
  <c r="F1253" i="59"/>
  <c r="F1254" i="59"/>
  <c r="F1255" i="59"/>
  <c r="F1256" i="59"/>
  <c r="F1257" i="59"/>
  <c r="F1258" i="59"/>
  <c r="F1259" i="59"/>
  <c r="F1260" i="59"/>
  <c r="F1261" i="59"/>
  <c r="F1262" i="59"/>
  <c r="F1263" i="59"/>
  <c r="F1264" i="59"/>
  <c r="F1265" i="59"/>
  <c r="F1266" i="59"/>
  <c r="F1267" i="59"/>
  <c r="F1268" i="59"/>
  <c r="F1269" i="59"/>
  <c r="F1270" i="59"/>
  <c r="F1271" i="59"/>
  <c r="F1272" i="59"/>
  <c r="F1273" i="59"/>
  <c r="F1274" i="59"/>
  <c r="F1275" i="59"/>
  <c r="F1276" i="59"/>
  <c r="F1277" i="59"/>
  <c r="F1278" i="59"/>
  <c r="F1279" i="59"/>
  <c r="F1280" i="59"/>
  <c r="F1281" i="59"/>
  <c r="F1282" i="59"/>
  <c r="F1283" i="59"/>
  <c r="F1284" i="59"/>
  <c r="F1285" i="59"/>
  <c r="F1286" i="59"/>
  <c r="F1287" i="59"/>
  <c r="F1288" i="59"/>
  <c r="F1289" i="59"/>
  <c r="F1290" i="59"/>
  <c r="F1291" i="59"/>
  <c r="F1292" i="59"/>
  <c r="F1293" i="59"/>
  <c r="F1294" i="59"/>
  <c r="F1295" i="59"/>
  <c r="F1296" i="59"/>
  <c r="F1297" i="59"/>
  <c r="F1298" i="59"/>
  <c r="F1299" i="59"/>
  <c r="F1300" i="59"/>
  <c r="F1301" i="59"/>
  <c r="F1302" i="59"/>
  <c r="F1303" i="59"/>
  <c r="F1304" i="59"/>
  <c r="F1305" i="59"/>
  <c r="F1306" i="59"/>
  <c r="F1307" i="59"/>
  <c r="F1308" i="59"/>
  <c r="F1309" i="59"/>
  <c r="F1310" i="59"/>
  <c r="F1311" i="59"/>
  <c r="F1312" i="59"/>
  <c r="F1313" i="59"/>
  <c r="F1314" i="59"/>
  <c r="F1315" i="59"/>
  <c r="F1316" i="59"/>
  <c r="F1317" i="59"/>
  <c r="F1318" i="59"/>
  <c r="F1319" i="59"/>
  <c r="F1320" i="59"/>
  <c r="F1321" i="59"/>
  <c r="F1322" i="59"/>
  <c r="F1323" i="59"/>
  <c r="F1324" i="59"/>
  <c r="F1325" i="59"/>
  <c r="F1326" i="59"/>
  <c r="F1327" i="59"/>
  <c r="F1328" i="59"/>
  <c r="F1329" i="59"/>
  <c r="F1330" i="59"/>
  <c r="F1331" i="59"/>
  <c r="F1332" i="59"/>
  <c r="F1333" i="59"/>
  <c r="F1334" i="59"/>
  <c r="F1335" i="59"/>
  <c r="F1336" i="59"/>
  <c r="F1337" i="59"/>
  <c r="F1338" i="59"/>
  <c r="F1339" i="59"/>
  <c r="F1340" i="59"/>
  <c r="F1341" i="59"/>
  <c r="F1342" i="59"/>
  <c r="F1343" i="59"/>
  <c r="F1344" i="59"/>
  <c r="F1345" i="59"/>
  <c r="F1346" i="59"/>
  <c r="F1347" i="59"/>
  <c r="F1348" i="59"/>
  <c r="F1349" i="59"/>
  <c r="F1350" i="59"/>
  <c r="F1351" i="59"/>
  <c r="F1352" i="59"/>
  <c r="F1353" i="59"/>
  <c r="F1354" i="59"/>
  <c r="F1355" i="59"/>
  <c r="F1356" i="59"/>
  <c r="F1357" i="59"/>
  <c r="F1358" i="59"/>
  <c r="F1359" i="59"/>
  <c r="F1360" i="59"/>
  <c r="F1361" i="59"/>
  <c r="F1362" i="59"/>
  <c r="F1363" i="59"/>
  <c r="F1364" i="59"/>
  <c r="F1365" i="59"/>
  <c r="F1366" i="59"/>
  <c r="F1367" i="59"/>
  <c r="F1368" i="59"/>
  <c r="F1369" i="59"/>
  <c r="F1370" i="59"/>
  <c r="F1371" i="59"/>
  <c r="F1372" i="59"/>
  <c r="F1373" i="59"/>
  <c r="F1374" i="59"/>
  <c r="F1375" i="59"/>
  <c r="F1376" i="59"/>
  <c r="F1377" i="59"/>
  <c r="F1378" i="59"/>
  <c r="F1379" i="59"/>
  <c r="F1380" i="59"/>
  <c r="F1381" i="59"/>
  <c r="F1382" i="59"/>
  <c r="F1383" i="59"/>
  <c r="F1384" i="59"/>
  <c r="F1385" i="59"/>
  <c r="F1386" i="59"/>
  <c r="F1387" i="59"/>
  <c r="F1388" i="59"/>
  <c r="F1389" i="59"/>
  <c r="F1390" i="59"/>
  <c r="F1391" i="59"/>
  <c r="F1392" i="59"/>
  <c r="F1393" i="59"/>
  <c r="F1394" i="59"/>
  <c r="F1395" i="59"/>
  <c r="F1396" i="59"/>
  <c r="F1397" i="59"/>
  <c r="F1398" i="59"/>
  <c r="F1399" i="59"/>
  <c r="F1400" i="59"/>
  <c r="F1401" i="59"/>
  <c r="F1402" i="59"/>
  <c r="F1403" i="59"/>
  <c r="F1404" i="59"/>
  <c r="F1405" i="59"/>
  <c r="F1406" i="59"/>
  <c r="F1407" i="59"/>
  <c r="F1408" i="59"/>
  <c r="F1409" i="59"/>
  <c r="F1410" i="59"/>
  <c r="F1411" i="59"/>
  <c r="F1412" i="59"/>
  <c r="F1413" i="59"/>
  <c r="F1414" i="59"/>
  <c r="F1415" i="59"/>
  <c r="F1416" i="59"/>
  <c r="F1417" i="59"/>
  <c r="F1418" i="59"/>
  <c r="F1419" i="59"/>
  <c r="F1420" i="59"/>
  <c r="F1421" i="59"/>
  <c r="F1422" i="59"/>
  <c r="F1423" i="59"/>
  <c r="F1424" i="59"/>
  <c r="F1425" i="59"/>
  <c r="F1426" i="59"/>
  <c r="F1427" i="59"/>
  <c r="F1428" i="59"/>
  <c r="F1429" i="59"/>
  <c r="F1430" i="59"/>
  <c r="F1431" i="59"/>
  <c r="F1432" i="59"/>
  <c r="F1433" i="59"/>
  <c r="F1434" i="59"/>
  <c r="F1435" i="59"/>
  <c r="F1436" i="59"/>
  <c r="F1437" i="59"/>
  <c r="F1438" i="59"/>
  <c r="F1439" i="59"/>
  <c r="F1440" i="59"/>
  <c r="F1441" i="59"/>
  <c r="F1442" i="59"/>
  <c r="F1443" i="59"/>
  <c r="F1444" i="59"/>
  <c r="F1445" i="59"/>
  <c r="F1446" i="59"/>
  <c r="F1447" i="59"/>
  <c r="F1448" i="59"/>
  <c r="F1449" i="59"/>
  <c r="F1450" i="59"/>
  <c r="F1451" i="59"/>
  <c r="F1452" i="59"/>
  <c r="F1453" i="59"/>
  <c r="F1454" i="59"/>
  <c r="F1455" i="59"/>
  <c r="F1456" i="59"/>
  <c r="F1457" i="59"/>
  <c r="F1458" i="59"/>
  <c r="F1459" i="59"/>
  <c r="F1460" i="59"/>
  <c r="F1461" i="59"/>
  <c r="F1462" i="59"/>
  <c r="F1463" i="59"/>
  <c r="F1464" i="59"/>
  <c r="F1465" i="59"/>
  <c r="F1466" i="59"/>
  <c r="F1467" i="59"/>
  <c r="F1468" i="59"/>
  <c r="F1469" i="59"/>
  <c r="F1470" i="59"/>
  <c r="F1471" i="59"/>
  <c r="F1472" i="59"/>
  <c r="F1473" i="59"/>
  <c r="F1474" i="59"/>
  <c r="F1475" i="59"/>
  <c r="F1476" i="59"/>
  <c r="F1477" i="59"/>
  <c r="F1478" i="59"/>
  <c r="F1479" i="59"/>
  <c r="F1480" i="59"/>
  <c r="F1481" i="59"/>
  <c r="F1482" i="59"/>
  <c r="F1483" i="59"/>
  <c r="F1484" i="59"/>
  <c r="F1485" i="59"/>
  <c r="F1486" i="59"/>
  <c r="F1487" i="59"/>
  <c r="F1488" i="59"/>
  <c r="F1489" i="59"/>
  <c r="F1490" i="59"/>
  <c r="F1491" i="59"/>
  <c r="F1492" i="59"/>
  <c r="F1493" i="59"/>
  <c r="F1494" i="59"/>
  <c r="F1495" i="59"/>
  <c r="F1496" i="59"/>
  <c r="F1497" i="59"/>
  <c r="F1498" i="59"/>
  <c r="F1499" i="59"/>
  <c r="F1500" i="59"/>
  <c r="F1501" i="59"/>
  <c r="F1502" i="59"/>
  <c r="F1503" i="59"/>
  <c r="F1504" i="59"/>
  <c r="F1505" i="59"/>
  <c r="F1506" i="59"/>
  <c r="F1507" i="59"/>
  <c r="F1508" i="59"/>
  <c r="F1509" i="59"/>
  <c r="F1510" i="59"/>
  <c r="F1511" i="59"/>
  <c r="F1512" i="59"/>
  <c r="F1513" i="59"/>
  <c r="F1514" i="59"/>
  <c r="F1515" i="59"/>
  <c r="F1516" i="59"/>
  <c r="F1517" i="59"/>
  <c r="F1518" i="59"/>
  <c r="F1519" i="59"/>
  <c r="F1520" i="59"/>
  <c r="F1521" i="59"/>
  <c r="F1522" i="59"/>
  <c r="F1523" i="59"/>
  <c r="F1524" i="59"/>
  <c r="F1525" i="59"/>
  <c r="F1526" i="59"/>
  <c r="F1527" i="59"/>
  <c r="F1528" i="59"/>
  <c r="F1529" i="59"/>
  <c r="F1530" i="59"/>
  <c r="F1531" i="59"/>
  <c r="F1532" i="59"/>
  <c r="F1533" i="59"/>
  <c r="F1534" i="59"/>
  <c r="F1535" i="59"/>
  <c r="F1536" i="59"/>
  <c r="F1537" i="59"/>
  <c r="F1538" i="59"/>
  <c r="F1539" i="59"/>
  <c r="F1540" i="59"/>
  <c r="F1541" i="59"/>
  <c r="F1542" i="59"/>
  <c r="F1543" i="59"/>
  <c r="F1544" i="59"/>
  <c r="F1545" i="59"/>
  <c r="F1546" i="59"/>
  <c r="F1547" i="59"/>
  <c r="F1548" i="59"/>
  <c r="F1549" i="59"/>
  <c r="F1550" i="59"/>
  <c r="F1551" i="59"/>
  <c r="F1552" i="59"/>
  <c r="F1553" i="59"/>
  <c r="F1554" i="59"/>
  <c r="F1555" i="59"/>
  <c r="F1556" i="59"/>
  <c r="F1557" i="59"/>
  <c r="F1558" i="59"/>
  <c r="F1559" i="59"/>
  <c r="F1560" i="59"/>
  <c r="F1561" i="59"/>
  <c r="F1562" i="59"/>
  <c r="F1563" i="59"/>
  <c r="F1564" i="59"/>
  <c r="F1565" i="59"/>
  <c r="F1566" i="59"/>
  <c r="F1567" i="59"/>
  <c r="F1568" i="59"/>
  <c r="F1569" i="59"/>
  <c r="F1570" i="59"/>
  <c r="F1571" i="59"/>
  <c r="F1572" i="59"/>
  <c r="F1573" i="59"/>
  <c r="F1574" i="59"/>
  <c r="F1575" i="59"/>
  <c r="F1576" i="59"/>
  <c r="F1577" i="59"/>
  <c r="F1578" i="59"/>
  <c r="F1579" i="59"/>
  <c r="F1580" i="59"/>
  <c r="F1581" i="59"/>
  <c r="F1582" i="59"/>
  <c r="F1583" i="59"/>
  <c r="F1584" i="59"/>
  <c r="F1585" i="59"/>
  <c r="F1586" i="59"/>
  <c r="F1587" i="59"/>
  <c r="F1588" i="59"/>
  <c r="F1589" i="59"/>
  <c r="F1590" i="59"/>
  <c r="F1591" i="59"/>
  <c r="F1592" i="59"/>
  <c r="F1593" i="59"/>
  <c r="F1594" i="59"/>
  <c r="F1595" i="59"/>
  <c r="F1596" i="59"/>
  <c r="F1597" i="59"/>
  <c r="F1598" i="59"/>
  <c r="F1599" i="59"/>
  <c r="F1600" i="59"/>
  <c r="F1601" i="59"/>
  <c r="F1602" i="59"/>
  <c r="F1603" i="59"/>
  <c r="F1604" i="59"/>
  <c r="F1605" i="59"/>
  <c r="F1606" i="59"/>
  <c r="F1607" i="59"/>
  <c r="F1608" i="59"/>
  <c r="F1609" i="59"/>
  <c r="F1610" i="59"/>
  <c r="F1611" i="59"/>
  <c r="F1612" i="59"/>
  <c r="F1613" i="59"/>
  <c r="F1614" i="59"/>
  <c r="F1615" i="59"/>
  <c r="F1616" i="59"/>
  <c r="F1617" i="59"/>
  <c r="F1618" i="59"/>
  <c r="F1619" i="59"/>
  <c r="F1620" i="59"/>
  <c r="F1621" i="59"/>
  <c r="F1622" i="59"/>
  <c r="F1623" i="59"/>
  <c r="F1624" i="59"/>
  <c r="F1625" i="59"/>
  <c r="F1626" i="59"/>
  <c r="F1627" i="59"/>
  <c r="F1628" i="59"/>
  <c r="F1629" i="59"/>
  <c r="F18" i="59"/>
  <c r="F19" i="59"/>
  <c r="F20" i="59"/>
  <c r="F21" i="59"/>
  <c r="F22" i="59"/>
  <c r="F23" i="59"/>
  <c r="F24" i="59"/>
  <c r="F25" i="59"/>
  <c r="F26" i="59"/>
  <c r="F17" i="59"/>
  <c r="H13" i="59"/>
  <c r="H12" i="59"/>
  <c r="H11" i="59"/>
  <c r="F13" i="59"/>
  <c r="F12" i="59"/>
  <c r="F11" i="59"/>
  <c r="E18" i="59"/>
  <c r="E19" i="59"/>
  <c r="E20" i="59"/>
  <c r="E21" i="59"/>
  <c r="E22" i="59"/>
  <c r="E23" i="59"/>
  <c r="E24" i="59"/>
  <c r="E25" i="59"/>
  <c r="E26" i="59"/>
  <c r="E17" i="59"/>
  <c r="B2" i="59"/>
  <c r="G198" i="58"/>
  <c r="M51" i="58"/>
  <c r="G202" i="58"/>
  <c r="G201" i="58"/>
  <c r="E100" i="58"/>
  <c r="F198" i="58"/>
  <c r="F202" i="58"/>
  <c r="F201" i="58"/>
  <c r="E82" i="58"/>
  <c r="E198" i="58"/>
  <c r="E202" i="58"/>
  <c r="E201" i="58"/>
  <c r="E64" i="58"/>
  <c r="D198" i="58"/>
  <c r="D202" i="58"/>
  <c r="D201" i="58"/>
  <c r="E46" i="58"/>
  <c r="C198" i="58"/>
  <c r="C202" i="58"/>
  <c r="C201" i="58"/>
  <c r="E28" i="58"/>
  <c r="B198" i="58"/>
  <c r="B202" i="58"/>
  <c r="B201" i="58"/>
  <c r="E10" i="58"/>
  <c r="B118" i="58"/>
  <c r="B119" i="58"/>
  <c r="B120" i="58"/>
  <c r="B117" i="58"/>
  <c r="M43" i="58"/>
  <c r="M40" i="58"/>
  <c r="D8" i="58"/>
  <c r="D7" i="58"/>
  <c r="D6" i="58"/>
  <c r="D5" i="58"/>
  <c r="B8" i="58"/>
  <c r="B3" i="58"/>
  <c r="B2" i="58"/>
  <c r="B2" i="54"/>
  <c r="G596" i="58"/>
  <c r="G455" i="58"/>
  <c r="G1278" i="58"/>
  <c r="G597" i="58"/>
  <c r="G1279" i="58"/>
  <c r="G598" i="58"/>
  <c r="G1280" i="58"/>
  <c r="G599" i="58"/>
  <c r="G1281" i="58"/>
  <c r="G600" i="58"/>
  <c r="G1282" i="58"/>
  <c r="G601" i="58"/>
  <c r="G1283" i="58"/>
  <c r="G602" i="58"/>
  <c r="G1284" i="58"/>
  <c r="G603" i="58"/>
  <c r="G1285" i="58"/>
  <c r="G604" i="58"/>
  <c r="G1286" i="58"/>
  <c r="G605" i="58"/>
  <c r="G1287" i="58"/>
  <c r="G606" i="58"/>
  <c r="G1288" i="58"/>
  <c r="G607" i="58"/>
  <c r="G1289" i="58"/>
  <c r="G608" i="58"/>
  <c r="G1290" i="58"/>
  <c r="G609" i="58"/>
  <c r="G1291" i="58"/>
  <c r="G610" i="58"/>
  <c r="G1292" i="58"/>
  <c r="G611" i="58"/>
  <c r="G1293" i="58"/>
  <c r="G612" i="58"/>
  <c r="G1294" i="58"/>
  <c r="G613" i="58"/>
  <c r="G1295" i="58"/>
  <c r="G614" i="58"/>
  <c r="G1296" i="58"/>
  <c r="G615" i="58"/>
  <c r="G1297" i="58"/>
  <c r="G616" i="58"/>
  <c r="G1298" i="58"/>
  <c r="G617" i="58"/>
  <c r="G1299" i="58"/>
  <c r="G618" i="58"/>
  <c r="G1300" i="58"/>
  <c r="G619" i="58"/>
  <c r="G1301" i="58"/>
  <c r="G620" i="58"/>
  <c r="G1302" i="58"/>
  <c r="G621" i="58"/>
  <c r="G1303" i="58"/>
  <c r="G622" i="58"/>
  <c r="G1304" i="58"/>
  <c r="G623" i="58"/>
  <c r="G1305" i="58"/>
  <c r="G624" i="58"/>
  <c r="G1306" i="58"/>
  <c r="G625" i="58"/>
  <c r="G1307" i="58"/>
  <c r="G626" i="58"/>
  <c r="G1308" i="58"/>
  <c r="G627" i="58"/>
  <c r="G1309" i="58"/>
  <c r="G628" i="58"/>
  <c r="G1310" i="58"/>
  <c r="G629" i="58"/>
  <c r="G1311" i="58"/>
  <c r="G630" i="58"/>
  <c r="G1312" i="58"/>
  <c r="G631" i="58"/>
  <c r="G1313" i="58"/>
  <c r="G632" i="58"/>
  <c r="G1314" i="58"/>
  <c r="G633" i="58"/>
  <c r="G1315" i="58"/>
  <c r="G634" i="58"/>
  <c r="G1316" i="58"/>
  <c r="G635" i="58"/>
  <c r="G1317" i="58"/>
  <c r="G636" i="58"/>
  <c r="G1318" i="58"/>
  <c r="G637" i="58"/>
  <c r="G1319" i="58"/>
  <c r="G638" i="58"/>
  <c r="G1320" i="58"/>
  <c r="G639" i="58"/>
  <c r="G1321" i="58"/>
  <c r="G640" i="58"/>
  <c r="G1322" i="58"/>
  <c r="G641" i="58"/>
  <c r="G1323" i="58"/>
  <c r="G642" i="58"/>
  <c r="G1324" i="58"/>
  <c r="G643" i="58"/>
  <c r="G1325" i="58"/>
  <c r="G644" i="58"/>
  <c r="G1326" i="58"/>
  <c r="G645" i="58"/>
  <c r="G1327" i="58"/>
  <c r="G646" i="58"/>
  <c r="G1328" i="58"/>
  <c r="G647" i="58"/>
  <c r="G1329" i="58"/>
  <c r="G648" i="58"/>
  <c r="G1330" i="58"/>
  <c r="G649" i="58"/>
  <c r="G1331" i="58"/>
  <c r="G650" i="58"/>
  <c r="G1332" i="58"/>
  <c r="G651" i="58"/>
  <c r="G1333" i="58"/>
  <c r="G652" i="58"/>
  <c r="G1334" i="58"/>
  <c r="G653" i="58"/>
  <c r="G1335" i="58"/>
  <c r="G654" i="58"/>
  <c r="G1336" i="58"/>
  <c r="G655" i="58"/>
  <c r="G1337" i="58"/>
  <c r="G656" i="58"/>
  <c r="G1338" i="58"/>
  <c r="G657" i="58"/>
  <c r="G1339" i="58"/>
  <c r="G658" i="58"/>
  <c r="G1340" i="58"/>
  <c r="G659" i="58"/>
  <c r="G1341" i="58"/>
  <c r="G660" i="58"/>
  <c r="G1342" i="58"/>
  <c r="G661" i="58"/>
  <c r="G1343" i="58"/>
  <c r="G662" i="58"/>
  <c r="G1344" i="58"/>
  <c r="G663" i="58"/>
  <c r="G1345" i="58"/>
  <c r="G664" i="58"/>
  <c r="G1346" i="58"/>
  <c r="G665" i="58"/>
  <c r="G1347" i="58"/>
  <c r="G666" i="58"/>
  <c r="G1348" i="58"/>
  <c r="G667" i="58"/>
  <c r="G1349" i="58"/>
  <c r="G668" i="58"/>
  <c r="G1350" i="58"/>
  <c r="G669" i="58"/>
  <c r="G1351" i="58"/>
  <c r="G670" i="58"/>
  <c r="G1352" i="58"/>
  <c r="G671" i="58"/>
  <c r="G1353" i="58"/>
  <c r="G672" i="58"/>
  <c r="G1354" i="58"/>
  <c r="G673" i="58"/>
  <c r="G1355" i="58"/>
  <c r="G674" i="58"/>
  <c r="G1356" i="58"/>
  <c r="G675" i="58"/>
  <c r="G1357" i="58"/>
  <c r="G676" i="58"/>
  <c r="G1358" i="58"/>
  <c r="G677" i="58"/>
  <c r="G1359" i="58"/>
  <c r="G678" i="58"/>
  <c r="G1360" i="58"/>
  <c r="G679" i="58"/>
  <c r="G1361" i="58"/>
  <c r="G680" i="58"/>
  <c r="G1362" i="58"/>
  <c r="G681" i="58"/>
  <c r="G1363" i="58"/>
  <c r="G682" i="58"/>
  <c r="G1364" i="58"/>
  <c r="G683" i="58"/>
  <c r="G1365" i="58"/>
  <c r="G684" i="58"/>
  <c r="G1366" i="58"/>
  <c r="G685" i="58"/>
  <c r="G1367" i="58"/>
  <c r="G686" i="58"/>
  <c r="G1368" i="58"/>
  <c r="G687" i="58"/>
  <c r="G1369" i="58"/>
  <c r="G688" i="58"/>
  <c r="G1370" i="58"/>
  <c r="G689" i="58"/>
  <c r="G1371" i="58"/>
  <c r="G690" i="58"/>
  <c r="G1372" i="58"/>
  <c r="G691" i="58"/>
  <c r="G1373" i="58"/>
  <c r="G692" i="58"/>
  <c r="G1374" i="58"/>
  <c r="G693" i="58"/>
  <c r="G1375" i="58"/>
  <c r="G694" i="58"/>
  <c r="G1376" i="58"/>
  <c r="G695" i="58"/>
  <c r="G1377" i="58"/>
  <c r="G696" i="58"/>
  <c r="G1378" i="58"/>
  <c r="G697" i="58"/>
  <c r="G1379" i="58"/>
  <c r="G698" i="58"/>
  <c r="G1380" i="58"/>
  <c r="G699" i="58"/>
  <c r="G1381" i="58"/>
  <c r="G700" i="58"/>
  <c r="G1382" i="58"/>
  <c r="G701" i="58"/>
  <c r="G1383" i="58"/>
  <c r="G702" i="58"/>
  <c r="G1384" i="58"/>
  <c r="G703" i="58"/>
  <c r="G1385" i="58"/>
  <c r="G704" i="58"/>
  <c r="G1386" i="58"/>
  <c r="G705" i="58"/>
  <c r="G1387" i="58"/>
  <c r="G206" i="58"/>
  <c r="G888" i="58"/>
  <c r="G207" i="58"/>
  <c r="G889" i="58"/>
  <c r="G208" i="58"/>
  <c r="G890" i="58"/>
  <c r="G209" i="58"/>
  <c r="G891" i="58"/>
  <c r="G210" i="58"/>
  <c r="G892" i="58"/>
  <c r="G211" i="58"/>
  <c r="G893" i="58"/>
  <c r="G212" i="58"/>
  <c r="G894" i="58"/>
  <c r="G213" i="58"/>
  <c r="G895" i="58"/>
  <c r="G214" i="58"/>
  <c r="G896" i="58"/>
  <c r="G215" i="58"/>
  <c r="G897" i="58"/>
  <c r="G216" i="58"/>
  <c r="G898" i="58"/>
  <c r="G217" i="58"/>
  <c r="G899" i="58"/>
  <c r="G218" i="58"/>
  <c r="G900" i="58"/>
  <c r="G219" i="58"/>
  <c r="G901" i="58"/>
  <c r="G220" i="58"/>
  <c r="G902" i="58"/>
  <c r="G221" i="58"/>
  <c r="G903" i="58"/>
  <c r="G222" i="58"/>
  <c r="G904" i="58"/>
  <c r="G223" i="58"/>
  <c r="G905" i="58"/>
  <c r="G224" i="58"/>
  <c r="G906" i="58"/>
  <c r="G225" i="58"/>
  <c r="G907" i="58"/>
  <c r="G226" i="58"/>
  <c r="G908" i="58"/>
  <c r="G227" i="58"/>
  <c r="G909" i="58"/>
  <c r="G228" i="58"/>
  <c r="G910" i="58"/>
  <c r="G229" i="58"/>
  <c r="G911" i="58"/>
  <c r="G230" i="58"/>
  <c r="G912" i="58"/>
  <c r="G231" i="58"/>
  <c r="G913" i="58"/>
  <c r="G232" i="58"/>
  <c r="G914" i="58"/>
  <c r="G233" i="58"/>
  <c r="G915" i="58"/>
  <c r="G234" i="58"/>
  <c r="G916" i="58"/>
  <c r="G235" i="58"/>
  <c r="G917" i="58"/>
  <c r="G236" i="58"/>
  <c r="G918" i="58"/>
  <c r="G237" i="58"/>
  <c r="G919" i="58"/>
  <c r="G238" i="58"/>
  <c r="G920" i="58"/>
  <c r="G239" i="58"/>
  <c r="G921" i="58"/>
  <c r="G240" i="58"/>
  <c r="G922" i="58"/>
  <c r="G241" i="58"/>
  <c r="G923" i="58"/>
  <c r="G242" i="58"/>
  <c r="G924" i="58"/>
  <c r="G243" i="58"/>
  <c r="G925" i="58"/>
  <c r="G244" i="58"/>
  <c r="G926" i="58"/>
  <c r="G245" i="58"/>
  <c r="G927" i="58"/>
  <c r="G246" i="58"/>
  <c r="G928" i="58"/>
  <c r="G247" i="58"/>
  <c r="G929" i="58"/>
  <c r="G248" i="58"/>
  <c r="G930" i="58"/>
  <c r="G249" i="58"/>
  <c r="G931" i="58"/>
  <c r="G250" i="58"/>
  <c r="G932" i="58"/>
  <c r="G251" i="58"/>
  <c r="G933" i="58"/>
  <c r="G252" i="58"/>
  <c r="G934" i="58"/>
  <c r="G253" i="58"/>
  <c r="G935" i="58"/>
  <c r="G254" i="58"/>
  <c r="G936" i="58"/>
  <c r="G255" i="58"/>
  <c r="G937" i="58"/>
  <c r="G256" i="58"/>
  <c r="G938" i="58"/>
  <c r="G257" i="58"/>
  <c r="G939" i="58"/>
  <c r="G258" i="58"/>
  <c r="G940" i="58"/>
  <c r="G259" i="58"/>
  <c r="G941" i="58"/>
  <c r="G260" i="58"/>
  <c r="G942" i="58"/>
  <c r="G261" i="58"/>
  <c r="G943" i="58"/>
  <c r="G262" i="58"/>
  <c r="G944" i="58"/>
  <c r="G263" i="58"/>
  <c r="G945" i="58"/>
  <c r="G264" i="58"/>
  <c r="G946" i="58"/>
  <c r="G265" i="58"/>
  <c r="G947" i="58"/>
  <c r="G266" i="58"/>
  <c r="G948" i="58"/>
  <c r="G267" i="58"/>
  <c r="G949" i="58"/>
  <c r="G268" i="58"/>
  <c r="G950" i="58"/>
  <c r="G269" i="58"/>
  <c r="G951" i="58"/>
  <c r="G270" i="58"/>
  <c r="G952" i="58"/>
  <c r="G271" i="58"/>
  <c r="G953" i="58"/>
  <c r="G272" i="58"/>
  <c r="G954" i="58"/>
  <c r="G273" i="58"/>
  <c r="G955" i="58"/>
  <c r="G274" i="58"/>
  <c r="G956" i="58"/>
  <c r="G275" i="58"/>
  <c r="G957" i="58"/>
  <c r="G276" i="58"/>
  <c r="G958" i="58"/>
  <c r="G277" i="58"/>
  <c r="G959" i="58"/>
  <c r="G278" i="58"/>
  <c r="G960" i="58"/>
  <c r="G279" i="58"/>
  <c r="G961" i="58"/>
  <c r="G280" i="58"/>
  <c r="G962" i="58"/>
  <c r="G281" i="58"/>
  <c r="G963" i="58"/>
  <c r="G282" i="58"/>
  <c r="G964" i="58"/>
  <c r="G283" i="58"/>
  <c r="G965" i="58"/>
  <c r="G284" i="58"/>
  <c r="G966" i="58"/>
  <c r="G285" i="58"/>
  <c r="G967" i="58"/>
  <c r="G286" i="58"/>
  <c r="G968" i="58"/>
  <c r="G287" i="58"/>
  <c r="G969" i="58"/>
  <c r="G288" i="58"/>
  <c r="G970" i="58"/>
  <c r="G289" i="58"/>
  <c r="G971" i="58"/>
  <c r="G290" i="58"/>
  <c r="G972" i="58"/>
  <c r="G291" i="58"/>
  <c r="G973" i="58"/>
  <c r="G292" i="58"/>
  <c r="G974" i="58"/>
  <c r="G293" i="58"/>
  <c r="G975" i="58"/>
  <c r="G294" i="58"/>
  <c r="G976" i="58"/>
  <c r="G295" i="58"/>
  <c r="G977" i="58"/>
  <c r="G296" i="58"/>
  <c r="G978" i="58"/>
  <c r="G297" i="58"/>
  <c r="G979" i="58"/>
  <c r="G298" i="58"/>
  <c r="G980" i="58"/>
  <c r="G299" i="58"/>
  <c r="G981" i="58"/>
  <c r="G300" i="58"/>
  <c r="G982" i="58"/>
  <c r="G301" i="58"/>
  <c r="G983" i="58"/>
  <c r="G302" i="58"/>
  <c r="G984" i="58"/>
  <c r="G303" i="58"/>
  <c r="G985" i="58"/>
  <c r="G304" i="58"/>
  <c r="G986" i="58"/>
  <c r="G305" i="58"/>
  <c r="G987" i="58"/>
  <c r="G306" i="58"/>
  <c r="G988" i="58"/>
  <c r="G307" i="58"/>
  <c r="G989" i="58"/>
  <c r="G308" i="58"/>
  <c r="G990" i="58"/>
  <c r="G309" i="58"/>
  <c r="G991" i="58"/>
  <c r="G310" i="58"/>
  <c r="G992" i="58"/>
  <c r="G311" i="58"/>
  <c r="G993" i="58"/>
  <c r="G312" i="58"/>
  <c r="G994" i="58"/>
  <c r="G313" i="58"/>
  <c r="G995" i="58"/>
  <c r="G314" i="58"/>
  <c r="G996" i="58"/>
  <c r="G315" i="58"/>
  <c r="G997" i="58"/>
  <c r="G316" i="58"/>
  <c r="G998" i="58"/>
  <c r="G317" i="58"/>
  <c r="G999" i="58"/>
  <c r="G318" i="58"/>
  <c r="G1000" i="58"/>
  <c r="G319" i="58"/>
  <c r="G1001" i="58"/>
  <c r="G320" i="58"/>
  <c r="G1002" i="58"/>
  <c r="G321" i="58"/>
  <c r="G1003" i="58"/>
  <c r="G322" i="58"/>
  <c r="G1004" i="58"/>
  <c r="G323" i="58"/>
  <c r="G1005" i="58"/>
  <c r="G324" i="58"/>
  <c r="G1006" i="58"/>
  <c r="G325" i="58"/>
  <c r="G1007" i="58"/>
  <c r="G326" i="58"/>
  <c r="G1008" i="58"/>
  <c r="G327" i="58"/>
  <c r="G1009" i="58"/>
  <c r="G328" i="58"/>
  <c r="G1010" i="58"/>
  <c r="G329" i="58"/>
  <c r="G1011" i="58"/>
  <c r="G330" i="58"/>
  <c r="G1012" i="58"/>
  <c r="G331" i="58"/>
  <c r="G1013" i="58"/>
  <c r="G332" i="58"/>
  <c r="G1014" i="58"/>
  <c r="G333" i="58"/>
  <c r="G1015" i="58"/>
  <c r="G334" i="58"/>
  <c r="G1016" i="58"/>
  <c r="G335" i="58"/>
  <c r="G1017" i="58"/>
  <c r="G336" i="58"/>
  <c r="G1018" i="58"/>
  <c r="G337" i="58"/>
  <c r="G1019" i="58"/>
  <c r="G338" i="58"/>
  <c r="G1020" i="58"/>
  <c r="G339" i="58"/>
  <c r="G1021" i="58"/>
  <c r="G340" i="58"/>
  <c r="G1022" i="58"/>
  <c r="G341" i="58"/>
  <c r="G1023" i="58"/>
  <c r="G342" i="58"/>
  <c r="G1024" i="58"/>
  <c r="G343" i="58"/>
  <c r="G1025" i="58"/>
  <c r="G344" i="58"/>
  <c r="G1026" i="58"/>
  <c r="G345" i="58"/>
  <c r="G1027" i="58"/>
  <c r="G346" i="58"/>
  <c r="G1028" i="58"/>
  <c r="G347" i="58"/>
  <c r="G1029" i="58"/>
  <c r="G348" i="58"/>
  <c r="G1030" i="58"/>
  <c r="G349" i="58"/>
  <c r="G1031" i="58"/>
  <c r="G350" i="58"/>
  <c r="G1032" i="58"/>
  <c r="G351" i="58"/>
  <c r="G1033" i="58"/>
  <c r="G352" i="58"/>
  <c r="G1034" i="58"/>
  <c r="G353" i="58"/>
  <c r="G1035" i="58"/>
  <c r="G354" i="58"/>
  <c r="G1036" i="58"/>
  <c r="G355" i="58"/>
  <c r="G1037" i="58"/>
  <c r="G356" i="58"/>
  <c r="G1038" i="58"/>
  <c r="G357" i="58"/>
  <c r="G1039" i="58"/>
  <c r="G358" i="58"/>
  <c r="G1040" i="58"/>
  <c r="G359" i="58"/>
  <c r="G1041" i="58"/>
  <c r="G360" i="58"/>
  <c r="G1042" i="58"/>
  <c r="G361" i="58"/>
  <c r="G1043" i="58"/>
  <c r="G362" i="58"/>
  <c r="G1044" i="58"/>
  <c r="G363" i="58"/>
  <c r="G1045" i="58"/>
  <c r="G364" i="58"/>
  <c r="G1046" i="58"/>
  <c r="G365" i="58"/>
  <c r="G1047" i="58"/>
  <c r="G366" i="58"/>
  <c r="G1048" i="58"/>
  <c r="G367" i="58"/>
  <c r="G1049" i="58"/>
  <c r="G368" i="58"/>
  <c r="G1050" i="58"/>
  <c r="G369" i="58"/>
  <c r="G1051" i="58"/>
  <c r="G370" i="58"/>
  <c r="G1052" i="58"/>
  <c r="G371" i="58"/>
  <c r="G1053" i="58"/>
  <c r="G372" i="58"/>
  <c r="G1054" i="58"/>
  <c r="G373" i="58"/>
  <c r="G1055" i="58"/>
  <c r="G374" i="58"/>
  <c r="G1056" i="58"/>
  <c r="G375" i="58"/>
  <c r="G1057" i="58"/>
  <c r="G376" i="58"/>
  <c r="G1058" i="58"/>
  <c r="G377" i="58"/>
  <c r="G1059" i="58"/>
  <c r="G378" i="58"/>
  <c r="G1060" i="58"/>
  <c r="G379" i="58"/>
  <c r="G1061" i="58"/>
  <c r="G380" i="58"/>
  <c r="G1062" i="58"/>
  <c r="G381" i="58"/>
  <c r="G1063" i="58"/>
  <c r="G382" i="58"/>
  <c r="G1064" i="58"/>
  <c r="G383" i="58"/>
  <c r="G1065" i="58"/>
  <c r="G384" i="58"/>
  <c r="G1066" i="58"/>
  <c r="G385" i="58"/>
  <c r="G1067" i="58"/>
  <c r="G386" i="58"/>
  <c r="G1068" i="58"/>
  <c r="G387" i="58"/>
  <c r="G1069" i="58"/>
  <c r="G388" i="58"/>
  <c r="G1070" i="58"/>
  <c r="G389" i="58"/>
  <c r="G1071" i="58"/>
  <c r="G390" i="58"/>
  <c r="G1072" i="58"/>
  <c r="G391" i="58"/>
  <c r="G1073" i="58"/>
  <c r="G392" i="58"/>
  <c r="G1074" i="58"/>
  <c r="G393" i="58"/>
  <c r="G1075" i="58"/>
  <c r="G394" i="58"/>
  <c r="G1076" i="58"/>
  <c r="G395" i="58"/>
  <c r="G1077" i="58"/>
  <c r="G396" i="58"/>
  <c r="G1078" i="58"/>
  <c r="G397" i="58"/>
  <c r="G1079" i="58"/>
  <c r="G398" i="58"/>
  <c r="G1080" i="58"/>
  <c r="G399" i="58"/>
  <c r="G1081" i="58"/>
  <c r="G400" i="58"/>
  <c r="G1082" i="58"/>
  <c r="G401" i="58"/>
  <c r="G1083" i="58"/>
  <c r="G402" i="58"/>
  <c r="G1084" i="58"/>
  <c r="G403" i="58"/>
  <c r="G1085" i="58"/>
  <c r="G404" i="58"/>
  <c r="G1086" i="58"/>
  <c r="G405" i="58"/>
  <c r="G1087" i="58"/>
  <c r="G406" i="58"/>
  <c r="G1088" i="58"/>
  <c r="G407" i="58"/>
  <c r="G1089" i="58"/>
  <c r="G408" i="58"/>
  <c r="G1090" i="58"/>
  <c r="G409" i="58"/>
  <c r="G1091" i="58"/>
  <c r="G410" i="58"/>
  <c r="G1092" i="58"/>
  <c r="G411" i="58"/>
  <c r="G1093" i="58"/>
  <c r="G412" i="58"/>
  <c r="G1094" i="58"/>
  <c r="G413" i="58"/>
  <c r="G1095" i="58"/>
  <c r="G414" i="58"/>
  <c r="G1096" i="58"/>
  <c r="G415" i="58"/>
  <c r="G1097" i="58"/>
  <c r="G416" i="58"/>
  <c r="G1098" i="58"/>
  <c r="G417" i="58"/>
  <c r="G1099" i="58"/>
  <c r="G418" i="58"/>
  <c r="G1100" i="58"/>
  <c r="G419" i="58"/>
  <c r="G1101" i="58"/>
  <c r="G420" i="58"/>
  <c r="G1102" i="58"/>
  <c r="G421" i="58"/>
  <c r="G1103" i="58"/>
  <c r="G422" i="58"/>
  <c r="G1104" i="58"/>
  <c r="G423" i="58"/>
  <c r="G1105" i="58"/>
  <c r="G424" i="58"/>
  <c r="G1106" i="58"/>
  <c r="G425" i="58"/>
  <c r="G1107" i="58"/>
  <c r="G426" i="58"/>
  <c r="G1108" i="58"/>
  <c r="G427" i="58"/>
  <c r="G1109" i="58"/>
  <c r="G428" i="58"/>
  <c r="G1110" i="58"/>
  <c r="G429" i="58"/>
  <c r="G1111" i="58"/>
  <c r="G430" i="58"/>
  <c r="G1112" i="58"/>
  <c r="G431" i="58"/>
  <c r="G1113" i="58"/>
  <c r="G432" i="58"/>
  <c r="G1114" i="58"/>
  <c r="G433" i="58"/>
  <c r="G1115" i="58"/>
  <c r="G434" i="58"/>
  <c r="G1116" i="58"/>
  <c r="G435" i="58"/>
  <c r="G1117" i="58"/>
  <c r="G436" i="58"/>
  <c r="G1118" i="58"/>
  <c r="G437" i="58"/>
  <c r="G1119" i="58"/>
  <c r="G438" i="58"/>
  <c r="G1120" i="58"/>
  <c r="G439" i="58"/>
  <c r="G1121" i="58"/>
  <c r="G440" i="58"/>
  <c r="G1122" i="58"/>
  <c r="G441" i="58"/>
  <c r="G1123" i="58"/>
  <c r="G442" i="58"/>
  <c r="G1124" i="58"/>
  <c r="G443" i="58"/>
  <c r="G1125" i="58"/>
  <c r="G444" i="58"/>
  <c r="G1126" i="58"/>
  <c r="G445" i="58"/>
  <c r="G1127" i="58"/>
  <c r="G446" i="58"/>
  <c r="G1128" i="58"/>
  <c r="G447" i="58"/>
  <c r="G1129" i="58"/>
  <c r="G448" i="58"/>
  <c r="G1130" i="58"/>
  <c r="G449" i="58"/>
  <c r="G1131" i="58"/>
  <c r="G450" i="58"/>
  <c r="G1132" i="58"/>
  <c r="G451" i="58"/>
  <c r="G1133" i="58"/>
  <c r="G452" i="58"/>
  <c r="G1134" i="58"/>
  <c r="G453" i="58"/>
  <c r="G1135" i="58"/>
  <c r="G454" i="58"/>
  <c r="G1136" i="58"/>
  <c r="G1137" i="58"/>
  <c r="G456" i="58"/>
  <c r="G1138" i="58"/>
  <c r="G457" i="58"/>
  <c r="G1139" i="58"/>
  <c r="G458" i="58"/>
  <c r="G1140" i="58"/>
  <c r="G459" i="58"/>
  <c r="G1141" i="58"/>
  <c r="G460" i="58"/>
  <c r="G1142" i="58"/>
  <c r="G461" i="58"/>
  <c r="G1143" i="58"/>
  <c r="G462" i="58"/>
  <c r="G1144" i="58"/>
  <c r="G463" i="58"/>
  <c r="G1145" i="58"/>
  <c r="G464" i="58"/>
  <c r="G1146" i="58"/>
  <c r="G465" i="58"/>
  <c r="G1147" i="58"/>
  <c r="G466" i="58"/>
  <c r="G1148" i="58"/>
  <c r="G467" i="58"/>
  <c r="G1149" i="58"/>
  <c r="G468" i="58"/>
  <c r="G1150" i="58"/>
  <c r="G469" i="58"/>
  <c r="G1151" i="58"/>
  <c r="G470" i="58"/>
  <c r="G1152" i="58"/>
  <c r="G471" i="58"/>
  <c r="G1153" i="58"/>
  <c r="G472" i="58"/>
  <c r="G1154" i="58"/>
  <c r="G473" i="58"/>
  <c r="G1155" i="58"/>
  <c r="G474" i="58"/>
  <c r="G1156" i="58"/>
  <c r="G475" i="58"/>
  <c r="G1157" i="58"/>
  <c r="G476" i="58"/>
  <c r="G1158" i="58"/>
  <c r="G477" i="58"/>
  <c r="G1159" i="58"/>
  <c r="G478" i="58"/>
  <c r="G1160" i="58"/>
  <c r="G479" i="58"/>
  <c r="G1161" i="58"/>
  <c r="G480" i="58"/>
  <c r="G1162" i="58"/>
  <c r="G481" i="58"/>
  <c r="G1163" i="58"/>
  <c r="G482" i="58"/>
  <c r="G1164" i="58"/>
  <c r="G483" i="58"/>
  <c r="G1165" i="58"/>
  <c r="G484" i="58"/>
  <c r="G1166" i="58"/>
  <c r="G485" i="58"/>
  <c r="G1167" i="58"/>
  <c r="G486" i="58"/>
  <c r="G1168" i="58"/>
  <c r="G487" i="58"/>
  <c r="G1169" i="58"/>
  <c r="G488" i="58"/>
  <c r="G1170" i="58"/>
  <c r="G489" i="58"/>
  <c r="G1171" i="58"/>
  <c r="G490" i="58"/>
  <c r="G1172" i="58"/>
  <c r="G491" i="58"/>
  <c r="G1173" i="58"/>
  <c r="G492" i="58"/>
  <c r="G1174" i="58"/>
  <c r="G493" i="58"/>
  <c r="G1175" i="58"/>
  <c r="G494" i="58"/>
  <c r="G1176" i="58"/>
  <c r="G495" i="58"/>
  <c r="G1177" i="58"/>
  <c r="G496" i="58"/>
  <c r="G1178" i="58"/>
  <c r="G497" i="58"/>
  <c r="G1179" i="58"/>
  <c r="G498" i="58"/>
  <c r="G1180" i="58"/>
  <c r="G499" i="58"/>
  <c r="G1181" i="58"/>
  <c r="G500" i="58"/>
  <c r="G1182" i="58"/>
  <c r="G501" i="58"/>
  <c r="G1183" i="58"/>
  <c r="G502" i="58"/>
  <c r="G1184" i="58"/>
  <c r="G503" i="58"/>
  <c r="G1185" i="58"/>
  <c r="G504" i="58"/>
  <c r="G1186" i="58"/>
  <c r="G505" i="58"/>
  <c r="G1187" i="58"/>
  <c r="G506" i="58"/>
  <c r="G1188" i="58"/>
  <c r="G507" i="58"/>
  <c r="G1189" i="58"/>
  <c r="G508" i="58"/>
  <c r="G1190" i="58"/>
  <c r="G509" i="58"/>
  <c r="G1191" i="58"/>
  <c r="G510" i="58"/>
  <c r="G1192" i="58"/>
  <c r="G511" i="58"/>
  <c r="G1193" i="58"/>
  <c r="G512" i="58"/>
  <c r="G1194" i="58"/>
  <c r="G513" i="58"/>
  <c r="G1195" i="58"/>
  <c r="G514" i="58"/>
  <c r="G1196" i="58"/>
  <c r="G515" i="58"/>
  <c r="G1197" i="58"/>
  <c r="G516" i="58"/>
  <c r="G1198" i="58"/>
  <c r="G517" i="58"/>
  <c r="G1199" i="58"/>
  <c r="G518" i="58"/>
  <c r="G1200" i="58"/>
  <c r="G519" i="58"/>
  <c r="G1201" i="58"/>
  <c r="G520" i="58"/>
  <c r="G1202" i="58"/>
  <c r="G521" i="58"/>
  <c r="G1203" i="58"/>
  <c r="G522" i="58"/>
  <c r="G1204" i="58"/>
  <c r="G523" i="58"/>
  <c r="G1205" i="58"/>
  <c r="G524" i="58"/>
  <c r="G1206" i="58"/>
  <c r="G525" i="58"/>
  <c r="G1207" i="58"/>
  <c r="G526" i="58"/>
  <c r="G1208" i="58"/>
  <c r="G527" i="58"/>
  <c r="G1209" i="58"/>
  <c r="G528" i="58"/>
  <c r="G1210" i="58"/>
  <c r="G529" i="58"/>
  <c r="G1211" i="58"/>
  <c r="G530" i="58"/>
  <c r="G1212" i="58"/>
  <c r="G531" i="58"/>
  <c r="G1213" i="58"/>
  <c r="G532" i="58"/>
  <c r="G1214" i="58"/>
  <c r="G533" i="58"/>
  <c r="G1215" i="58"/>
  <c r="G534" i="58"/>
  <c r="G1216" i="58"/>
  <c r="G535" i="58"/>
  <c r="G1217" i="58"/>
  <c r="G536" i="58"/>
  <c r="G1218" i="58"/>
  <c r="G537" i="58"/>
  <c r="G1219" i="58"/>
  <c r="G538" i="58"/>
  <c r="G1220" i="58"/>
  <c r="G539" i="58"/>
  <c r="G1221" i="58"/>
  <c r="G540" i="58"/>
  <c r="G1222" i="58"/>
  <c r="G541" i="58"/>
  <c r="G1223" i="58"/>
  <c r="G542" i="58"/>
  <c r="G1224" i="58"/>
  <c r="G543" i="58"/>
  <c r="G1225" i="58"/>
  <c r="G544" i="58"/>
  <c r="G1226" i="58"/>
  <c r="G545" i="58"/>
  <c r="G1227" i="58"/>
  <c r="G546" i="58"/>
  <c r="G1228" i="58"/>
  <c r="G547" i="58"/>
  <c r="G1229" i="58"/>
  <c r="G548" i="58"/>
  <c r="G1230" i="58"/>
  <c r="G549" i="58"/>
  <c r="G1231" i="58"/>
  <c r="G550" i="58"/>
  <c r="G1232" i="58"/>
  <c r="G551" i="58"/>
  <c r="G1233" i="58"/>
  <c r="G552" i="58"/>
  <c r="G1234" i="58"/>
  <c r="G553" i="58"/>
  <c r="G1235" i="58"/>
  <c r="G554" i="58"/>
  <c r="G1236" i="58"/>
  <c r="G555" i="58"/>
  <c r="G1237" i="58"/>
  <c r="G556" i="58"/>
  <c r="G1238" i="58"/>
  <c r="G557" i="58"/>
  <c r="G1239" i="58"/>
  <c r="G558" i="58"/>
  <c r="G1240" i="58"/>
  <c r="G559" i="58"/>
  <c r="G1241" i="58"/>
  <c r="G560" i="58"/>
  <c r="G1242" i="58"/>
  <c r="G561" i="58"/>
  <c r="G1243" i="58"/>
  <c r="G562" i="58"/>
  <c r="G1244" i="58"/>
  <c r="G563" i="58"/>
  <c r="G1245" i="58"/>
  <c r="G564" i="58"/>
  <c r="G1246" i="58"/>
  <c r="G565" i="58"/>
  <c r="G1247" i="58"/>
  <c r="G566" i="58"/>
  <c r="G1248" i="58"/>
  <c r="G567" i="58"/>
  <c r="G1249" i="58"/>
  <c r="G568" i="58"/>
  <c r="G1250" i="58"/>
  <c r="G569" i="58"/>
  <c r="G1251" i="58"/>
  <c r="G570" i="58"/>
  <c r="G1252" i="58"/>
  <c r="G571" i="58"/>
  <c r="G1253" i="58"/>
  <c r="G572" i="58"/>
  <c r="G1254" i="58"/>
  <c r="G573" i="58"/>
  <c r="G1255" i="58"/>
  <c r="G574" i="58"/>
  <c r="G1256" i="58"/>
  <c r="G575" i="58"/>
  <c r="G1257" i="58"/>
  <c r="G576" i="58"/>
  <c r="G1258" i="58"/>
  <c r="G577" i="58"/>
  <c r="G1259" i="58"/>
  <c r="G578" i="58"/>
  <c r="G1260" i="58"/>
  <c r="G579" i="58"/>
  <c r="G1261" i="58"/>
  <c r="G580" i="58"/>
  <c r="G1262" i="58"/>
  <c r="G581" i="58"/>
  <c r="G1263" i="58"/>
  <c r="G582" i="58"/>
  <c r="G1264" i="58"/>
  <c r="G583" i="58"/>
  <c r="G1265" i="58"/>
  <c r="G584" i="58"/>
  <c r="G1266" i="58"/>
  <c r="G585" i="58"/>
  <c r="G1267" i="58"/>
  <c r="G586" i="58"/>
  <c r="G1268" i="58"/>
  <c r="G587" i="58"/>
  <c r="G1269" i="58"/>
  <c r="G588" i="58"/>
  <c r="G1270" i="58"/>
  <c r="G589" i="58"/>
  <c r="G1271" i="58"/>
  <c r="G590" i="58"/>
  <c r="G1272" i="58"/>
  <c r="G591" i="58"/>
  <c r="G1273" i="58"/>
  <c r="G592" i="58"/>
  <c r="G1274" i="58"/>
  <c r="G593" i="58"/>
  <c r="G1275" i="58"/>
  <c r="G594" i="58"/>
  <c r="G1276" i="58"/>
  <c r="G595" i="58"/>
  <c r="G1277" i="58"/>
  <c r="G205" i="58"/>
  <c r="G887" i="58"/>
  <c r="A1347" i="58"/>
  <c r="A1348" i="58"/>
  <c r="A1349" i="58"/>
  <c r="A1350" i="58"/>
  <c r="A1351" i="58"/>
  <c r="A1352" i="58"/>
  <c r="A1353" i="58"/>
  <c r="A1354" i="58"/>
  <c r="A1355" i="58"/>
  <c r="A1356" i="58"/>
  <c r="A1357" i="58"/>
  <c r="A1358" i="58"/>
  <c r="A1359" i="58"/>
  <c r="A1360" i="58"/>
  <c r="A1361" i="58"/>
  <c r="A1362" i="58"/>
  <c r="A1363" i="58"/>
  <c r="A1364" i="58"/>
  <c r="A1365" i="58"/>
  <c r="A1366" i="58"/>
  <c r="A1367" i="58"/>
  <c r="A1368" i="58"/>
  <c r="A1369" i="58"/>
  <c r="A1370" i="58"/>
  <c r="A1371" i="58"/>
  <c r="A1372" i="58"/>
  <c r="A1373" i="58"/>
  <c r="A1374" i="58"/>
  <c r="A1375" i="58"/>
  <c r="A1376" i="58"/>
  <c r="A1377" i="58"/>
  <c r="A1378" i="58"/>
  <c r="A1379" i="58"/>
  <c r="A1380" i="58"/>
  <c r="A1381" i="58"/>
  <c r="A1382" i="58"/>
  <c r="A1383" i="58"/>
  <c r="A1384" i="58"/>
  <c r="A1385" i="58"/>
  <c r="A1386" i="58"/>
  <c r="A1387" i="58"/>
  <c r="A1307" i="58"/>
  <c r="A1308" i="58"/>
  <c r="A1309" i="58"/>
  <c r="A1310" i="58"/>
  <c r="A1311" i="58"/>
  <c r="A1312" i="58"/>
  <c r="A1313" i="58"/>
  <c r="A1314" i="58"/>
  <c r="A1315" i="58"/>
  <c r="A1316" i="58"/>
  <c r="A1317" i="58"/>
  <c r="A1318" i="58"/>
  <c r="A1319" i="58"/>
  <c r="A1320" i="58"/>
  <c r="A1321" i="58"/>
  <c r="A1322" i="58"/>
  <c r="A1323" i="58"/>
  <c r="A1324" i="58"/>
  <c r="A1325" i="58"/>
  <c r="A1326" i="58"/>
  <c r="A1327" i="58"/>
  <c r="A1328" i="58"/>
  <c r="A1329" i="58"/>
  <c r="A1330" i="58"/>
  <c r="A1331" i="58"/>
  <c r="A1332" i="58"/>
  <c r="A1333" i="58"/>
  <c r="A1334" i="58"/>
  <c r="A1335" i="58"/>
  <c r="A1336" i="58"/>
  <c r="A1337" i="58"/>
  <c r="A1338" i="58"/>
  <c r="A1339" i="58"/>
  <c r="A1340" i="58"/>
  <c r="A1341" i="58"/>
  <c r="A1342" i="58"/>
  <c r="A1343" i="58"/>
  <c r="A1344" i="58"/>
  <c r="A1345" i="58"/>
  <c r="A1346" i="58"/>
  <c r="A1248" i="58"/>
  <c r="A1249" i="58"/>
  <c r="A1250" i="58"/>
  <c r="A1251" i="58"/>
  <c r="A1252" i="58"/>
  <c r="A1253" i="58"/>
  <c r="A1254" i="58"/>
  <c r="A1255" i="58"/>
  <c r="A1256" i="58"/>
  <c r="A1257" i="58"/>
  <c r="A1258" i="58"/>
  <c r="A1259" i="58"/>
  <c r="A1260" i="58"/>
  <c r="A1261" i="58"/>
  <c r="A1262" i="58"/>
  <c r="A1263" i="58"/>
  <c r="A1264" i="58"/>
  <c r="A1265" i="58"/>
  <c r="A1266" i="58"/>
  <c r="A1267" i="58"/>
  <c r="A1268" i="58"/>
  <c r="A1269" i="58"/>
  <c r="A1270" i="58"/>
  <c r="A1271" i="58"/>
  <c r="A1272" i="58"/>
  <c r="A1273" i="58"/>
  <c r="A1274" i="58"/>
  <c r="A1275" i="58"/>
  <c r="A1276" i="58"/>
  <c r="A1277" i="58"/>
  <c r="A1278" i="58"/>
  <c r="A1279" i="58"/>
  <c r="A1280" i="58"/>
  <c r="A1281" i="58"/>
  <c r="A1282" i="58"/>
  <c r="A1283" i="58"/>
  <c r="A1284" i="58"/>
  <c r="A1285" i="58"/>
  <c r="A1286" i="58"/>
  <c r="A1287" i="58"/>
  <c r="A1288" i="58"/>
  <c r="A1289" i="58"/>
  <c r="A1290" i="58"/>
  <c r="A1291" i="58"/>
  <c r="A1292" i="58"/>
  <c r="A1293" i="58"/>
  <c r="A1294" i="58"/>
  <c r="A1295" i="58"/>
  <c r="A1296" i="58"/>
  <c r="A1297" i="58"/>
  <c r="A1298" i="58"/>
  <c r="A1299" i="58"/>
  <c r="A1300" i="58"/>
  <c r="A1301" i="58"/>
  <c r="A1302" i="58"/>
  <c r="A1303" i="58"/>
  <c r="A1304" i="58"/>
  <c r="A1305" i="58"/>
  <c r="A1306" i="58"/>
  <c r="A1049" i="58"/>
  <c r="A1050" i="58"/>
  <c r="A1051" i="58"/>
  <c r="A1052" i="58"/>
  <c r="A1053" i="58"/>
  <c r="A1054" i="58"/>
  <c r="A1055" i="58"/>
  <c r="A1056" i="58"/>
  <c r="A1057" i="58"/>
  <c r="A1058" i="58"/>
  <c r="A1059" i="58"/>
  <c r="A1060" i="58"/>
  <c r="A1061" i="58"/>
  <c r="A1062" i="58"/>
  <c r="A1063" i="58"/>
  <c r="A1064" i="58"/>
  <c r="A1065" i="58"/>
  <c r="A1066" i="58"/>
  <c r="A1067" i="58"/>
  <c r="A1068" i="58"/>
  <c r="A1069" i="58"/>
  <c r="A1070" i="58"/>
  <c r="A1071" i="58"/>
  <c r="A1072" i="58"/>
  <c r="A1073" i="58"/>
  <c r="A1074" i="58"/>
  <c r="A1075" i="58"/>
  <c r="A1076" i="58"/>
  <c r="A1077" i="58"/>
  <c r="A1078" i="58"/>
  <c r="A1079" i="58"/>
  <c r="A1080" i="58"/>
  <c r="A1081" i="58"/>
  <c r="A1082" i="58"/>
  <c r="A1083" i="58"/>
  <c r="A1084" i="58"/>
  <c r="A1085" i="58"/>
  <c r="A1086" i="58"/>
  <c r="A1087" i="58"/>
  <c r="A1088" i="58"/>
  <c r="A1089" i="58"/>
  <c r="A1090" i="58"/>
  <c r="A1091" i="58"/>
  <c r="A1092" i="58"/>
  <c r="A1093" i="58"/>
  <c r="A1094" i="58"/>
  <c r="A1095" i="58"/>
  <c r="A1096" i="58"/>
  <c r="A1097" i="58"/>
  <c r="A1098" i="58"/>
  <c r="A1099" i="58"/>
  <c r="A1100" i="58"/>
  <c r="A1101" i="58"/>
  <c r="A1102" i="58"/>
  <c r="A1103" i="58"/>
  <c r="A1104" i="58"/>
  <c r="A1105" i="58"/>
  <c r="A1106" i="58"/>
  <c r="A1107" i="58"/>
  <c r="A1108" i="58"/>
  <c r="A1109" i="58"/>
  <c r="A1110" i="58"/>
  <c r="A1111" i="58"/>
  <c r="A1112" i="58"/>
  <c r="A1113" i="58"/>
  <c r="A1114" i="58"/>
  <c r="A1115" i="58"/>
  <c r="A1116" i="58"/>
  <c r="A1117" i="58"/>
  <c r="A1118" i="58"/>
  <c r="A1119" i="58"/>
  <c r="A1120" i="58"/>
  <c r="A1121" i="58"/>
  <c r="A1122" i="58"/>
  <c r="A1123" i="58"/>
  <c r="A1124" i="58"/>
  <c r="A1125" i="58"/>
  <c r="A1126" i="58"/>
  <c r="A1127" i="58"/>
  <c r="A1128" i="58"/>
  <c r="A1129" i="58"/>
  <c r="A1130" i="58"/>
  <c r="A1131" i="58"/>
  <c r="A1132" i="58"/>
  <c r="A1133" i="58"/>
  <c r="A1134" i="58"/>
  <c r="A1135" i="58"/>
  <c r="A1136" i="58"/>
  <c r="A1137" i="58"/>
  <c r="A1138" i="58"/>
  <c r="A1139" i="58"/>
  <c r="A1140" i="58"/>
  <c r="A1141" i="58"/>
  <c r="A1142" i="58"/>
  <c r="A1143" i="58"/>
  <c r="A1144" i="58"/>
  <c r="A1145" i="58"/>
  <c r="A1146" i="58"/>
  <c r="A1147" i="58"/>
  <c r="A1148" i="58"/>
  <c r="A1149" i="58"/>
  <c r="A1150" i="58"/>
  <c r="A1151" i="58"/>
  <c r="A1152" i="58"/>
  <c r="A1153" i="58"/>
  <c r="A1154" i="58"/>
  <c r="A1155" i="58"/>
  <c r="A1156" i="58"/>
  <c r="A1157" i="58"/>
  <c r="A1158" i="58"/>
  <c r="A1159" i="58"/>
  <c r="A1160" i="58"/>
  <c r="A1161" i="58"/>
  <c r="A1162" i="58"/>
  <c r="A1163" i="58"/>
  <c r="A1164" i="58"/>
  <c r="A1165" i="58"/>
  <c r="A1166" i="58"/>
  <c r="A1167" i="58"/>
  <c r="A1168" i="58"/>
  <c r="A1169" i="58"/>
  <c r="A1170" i="58"/>
  <c r="A1171" i="58"/>
  <c r="A1172" i="58"/>
  <c r="A1173" i="58"/>
  <c r="A1174" i="58"/>
  <c r="A1175" i="58"/>
  <c r="A1176" i="58"/>
  <c r="A1177" i="58"/>
  <c r="A1178" i="58"/>
  <c r="A1179" i="58"/>
  <c r="A1180" i="58"/>
  <c r="A1181" i="58"/>
  <c r="A1182" i="58"/>
  <c r="A1183" i="58"/>
  <c r="A1184" i="58"/>
  <c r="A1185" i="58"/>
  <c r="A1186" i="58"/>
  <c r="A1187" i="58"/>
  <c r="A1188" i="58"/>
  <c r="A1189" i="58"/>
  <c r="A1190" i="58"/>
  <c r="A1191" i="58"/>
  <c r="A1192" i="58"/>
  <c r="A1193" i="58"/>
  <c r="A1194" i="58"/>
  <c r="A1195" i="58"/>
  <c r="A1196" i="58"/>
  <c r="A1197" i="58"/>
  <c r="A1198" i="58"/>
  <c r="A1199" i="58"/>
  <c r="A1200" i="58"/>
  <c r="A1201" i="58"/>
  <c r="A1202" i="58"/>
  <c r="A1203" i="58"/>
  <c r="A1204" i="58"/>
  <c r="A1205" i="58"/>
  <c r="A1206" i="58"/>
  <c r="A1207" i="58"/>
  <c r="A1208" i="58"/>
  <c r="A1209" i="58"/>
  <c r="A1210" i="58"/>
  <c r="A1211" i="58"/>
  <c r="A1212" i="58"/>
  <c r="A1213" i="58"/>
  <c r="A1214" i="58"/>
  <c r="A1215" i="58"/>
  <c r="A1216" i="58"/>
  <c r="A1217" i="58"/>
  <c r="A1218" i="58"/>
  <c r="A1219" i="58"/>
  <c r="A1220" i="58"/>
  <c r="A1221" i="58"/>
  <c r="A1222" i="58"/>
  <c r="A1223" i="58"/>
  <c r="A1224" i="58"/>
  <c r="A1225" i="58"/>
  <c r="A1226" i="58"/>
  <c r="A1227" i="58"/>
  <c r="A1228" i="58"/>
  <c r="A1229" i="58"/>
  <c r="A1230" i="58"/>
  <c r="A1231" i="58"/>
  <c r="A1232" i="58"/>
  <c r="A1233" i="58"/>
  <c r="A1234" i="58"/>
  <c r="A1235" i="58"/>
  <c r="A1236" i="58"/>
  <c r="A1237" i="58"/>
  <c r="A1238" i="58"/>
  <c r="A1239" i="58"/>
  <c r="A1240" i="58"/>
  <c r="A1241" i="58"/>
  <c r="A1242" i="58"/>
  <c r="A1243" i="58"/>
  <c r="A1244" i="58"/>
  <c r="A1245" i="58"/>
  <c r="A1246" i="58"/>
  <c r="A1247" i="58"/>
  <c r="A888" i="58"/>
  <c r="A889" i="58"/>
  <c r="A890" i="58"/>
  <c r="A891" i="58"/>
  <c r="A892" i="58"/>
  <c r="A893" i="58"/>
  <c r="A894" i="58"/>
  <c r="A895" i="58"/>
  <c r="A896" i="58"/>
  <c r="A897" i="58"/>
  <c r="A898" i="58"/>
  <c r="A899" i="58"/>
  <c r="A900" i="58"/>
  <c r="A901" i="58"/>
  <c r="A902" i="58"/>
  <c r="A903" i="58"/>
  <c r="A904" i="58"/>
  <c r="A905" i="58"/>
  <c r="A906" i="58"/>
  <c r="A907" i="58"/>
  <c r="A908" i="58"/>
  <c r="A909" i="58"/>
  <c r="A910" i="58"/>
  <c r="A911" i="58"/>
  <c r="A912" i="58"/>
  <c r="A913" i="58"/>
  <c r="A914" i="58"/>
  <c r="A915" i="58"/>
  <c r="A916" i="58"/>
  <c r="A917" i="58"/>
  <c r="A918" i="58"/>
  <c r="A919" i="58"/>
  <c r="A920" i="58"/>
  <c r="A921" i="58"/>
  <c r="A922" i="58"/>
  <c r="A923" i="58"/>
  <c r="A924" i="58"/>
  <c r="A925" i="58"/>
  <c r="A926" i="58"/>
  <c r="A927" i="58"/>
  <c r="A928" i="58"/>
  <c r="A929" i="58"/>
  <c r="A930" i="58"/>
  <c r="A931" i="58"/>
  <c r="A932" i="58"/>
  <c r="A933" i="58"/>
  <c r="A934" i="58"/>
  <c r="A935" i="58"/>
  <c r="A936" i="58"/>
  <c r="A937" i="58"/>
  <c r="A938" i="58"/>
  <c r="A939" i="58"/>
  <c r="A940" i="58"/>
  <c r="A941" i="58"/>
  <c r="A942" i="58"/>
  <c r="A943" i="58"/>
  <c r="A944" i="58"/>
  <c r="A945" i="58"/>
  <c r="A946" i="58"/>
  <c r="A947" i="58"/>
  <c r="A948" i="58"/>
  <c r="A949" i="58"/>
  <c r="A950" i="58"/>
  <c r="A951" i="58"/>
  <c r="A952" i="58"/>
  <c r="A953" i="58"/>
  <c r="A954" i="58"/>
  <c r="A955" i="58"/>
  <c r="A956" i="58"/>
  <c r="A957" i="58"/>
  <c r="A958" i="58"/>
  <c r="A959" i="58"/>
  <c r="A960" i="58"/>
  <c r="A961" i="58"/>
  <c r="A962" i="58"/>
  <c r="A963" i="58"/>
  <c r="A964" i="58"/>
  <c r="A965" i="58"/>
  <c r="A966" i="58"/>
  <c r="A967" i="58"/>
  <c r="A968" i="58"/>
  <c r="A969" i="58"/>
  <c r="A970" i="58"/>
  <c r="A971" i="58"/>
  <c r="A972" i="58"/>
  <c r="A973" i="58"/>
  <c r="A974" i="58"/>
  <c r="A975" i="58"/>
  <c r="A976" i="58"/>
  <c r="A977" i="58"/>
  <c r="A978" i="58"/>
  <c r="A979" i="58"/>
  <c r="A980" i="58"/>
  <c r="A981" i="58"/>
  <c r="A982" i="58"/>
  <c r="A983" i="58"/>
  <c r="A984" i="58"/>
  <c r="A985" i="58"/>
  <c r="A986" i="58"/>
  <c r="A987" i="58"/>
  <c r="A988" i="58"/>
  <c r="A989" i="58"/>
  <c r="A990" i="58"/>
  <c r="A991" i="58"/>
  <c r="A992" i="58"/>
  <c r="A993" i="58"/>
  <c r="A994" i="58"/>
  <c r="A995" i="58"/>
  <c r="A996" i="58"/>
  <c r="A997" i="58"/>
  <c r="A998" i="58"/>
  <c r="A999" i="58"/>
  <c r="A1000" i="58"/>
  <c r="A1001" i="58"/>
  <c r="A1002" i="58"/>
  <c r="A1003" i="58"/>
  <c r="A1004" i="58"/>
  <c r="A1005" i="58"/>
  <c r="A1006" i="58"/>
  <c r="A1007" i="58"/>
  <c r="A1008" i="58"/>
  <c r="A1009" i="58"/>
  <c r="A1010" i="58"/>
  <c r="A1011" i="58"/>
  <c r="A1012" i="58"/>
  <c r="A1013" i="58"/>
  <c r="A1014" i="58"/>
  <c r="A1015" i="58"/>
  <c r="A1016" i="58"/>
  <c r="A1017" i="58"/>
  <c r="A1018" i="58"/>
  <c r="A1019" i="58"/>
  <c r="A1020" i="58"/>
  <c r="A1021" i="58"/>
  <c r="A1022" i="58"/>
  <c r="A1023" i="58"/>
  <c r="A1024" i="58"/>
  <c r="A1025" i="58"/>
  <c r="A1026" i="58"/>
  <c r="A1027" i="58"/>
  <c r="A1028" i="58"/>
  <c r="A1029" i="58"/>
  <c r="A1030" i="58"/>
  <c r="A1031" i="58"/>
  <c r="A1032" i="58"/>
  <c r="A1033" i="58"/>
  <c r="A1034" i="58"/>
  <c r="A1035" i="58"/>
  <c r="A1036" i="58"/>
  <c r="A1037" i="58"/>
  <c r="A1038" i="58"/>
  <c r="A1039" i="58"/>
  <c r="A1040" i="58"/>
  <c r="A1041" i="58"/>
  <c r="A1042" i="58"/>
  <c r="A1043" i="58"/>
  <c r="A1044" i="58"/>
  <c r="A1045" i="58"/>
  <c r="A1046" i="58"/>
  <c r="A1047" i="58"/>
  <c r="A1048" i="58"/>
  <c r="A887" i="58"/>
  <c r="F206" i="58"/>
  <c r="F255" i="58"/>
  <c r="F787" i="58"/>
  <c r="F207" i="58"/>
  <c r="F788" i="58"/>
  <c r="F208" i="58"/>
  <c r="F789" i="58"/>
  <c r="F209" i="58"/>
  <c r="F790" i="58"/>
  <c r="F210" i="58"/>
  <c r="F791" i="58"/>
  <c r="F211" i="58"/>
  <c r="F792" i="58"/>
  <c r="F212" i="58"/>
  <c r="F793" i="58"/>
  <c r="F213" i="58"/>
  <c r="F794" i="58"/>
  <c r="F214" i="58"/>
  <c r="F795" i="58"/>
  <c r="F215" i="58"/>
  <c r="F796" i="58"/>
  <c r="F216" i="58"/>
  <c r="F797" i="58"/>
  <c r="F217" i="58"/>
  <c r="F798" i="58"/>
  <c r="F218" i="58"/>
  <c r="F799" i="58"/>
  <c r="F219" i="58"/>
  <c r="F800" i="58"/>
  <c r="F220" i="58"/>
  <c r="F801" i="58"/>
  <c r="F221" i="58"/>
  <c r="F802" i="58"/>
  <c r="F222" i="58"/>
  <c r="F803" i="58"/>
  <c r="F223" i="58"/>
  <c r="F804" i="58"/>
  <c r="F224" i="58"/>
  <c r="F805" i="58"/>
  <c r="F225" i="58"/>
  <c r="F806" i="58"/>
  <c r="F226" i="58"/>
  <c r="F807" i="58"/>
  <c r="F227" i="58"/>
  <c r="F808" i="58"/>
  <c r="F228" i="58"/>
  <c r="F809" i="58"/>
  <c r="F229" i="58"/>
  <c r="F810" i="58"/>
  <c r="F230" i="58"/>
  <c r="F811" i="58"/>
  <c r="F231" i="58"/>
  <c r="F812" i="58"/>
  <c r="F232" i="58"/>
  <c r="F813" i="58"/>
  <c r="F233" i="58"/>
  <c r="F814" i="58"/>
  <c r="F234" i="58"/>
  <c r="F815" i="58"/>
  <c r="F235" i="58"/>
  <c r="F816" i="58"/>
  <c r="F236" i="58"/>
  <c r="F817" i="58"/>
  <c r="F237" i="58"/>
  <c r="F818" i="58"/>
  <c r="F238" i="58"/>
  <c r="F819" i="58"/>
  <c r="F239" i="58"/>
  <c r="F820" i="58"/>
  <c r="F240" i="58"/>
  <c r="F821" i="58"/>
  <c r="F241" i="58"/>
  <c r="F822" i="58"/>
  <c r="F242" i="58"/>
  <c r="F823" i="58"/>
  <c r="F243" i="58"/>
  <c r="F824" i="58"/>
  <c r="F244" i="58"/>
  <c r="F825" i="58"/>
  <c r="F245" i="58"/>
  <c r="F826" i="58"/>
  <c r="F246" i="58"/>
  <c r="F827" i="58"/>
  <c r="F247" i="58"/>
  <c r="F828" i="58"/>
  <c r="F248" i="58"/>
  <c r="F829" i="58"/>
  <c r="F249" i="58"/>
  <c r="F830" i="58"/>
  <c r="F250" i="58"/>
  <c r="F831" i="58"/>
  <c r="F251" i="58"/>
  <c r="F832" i="58"/>
  <c r="F252" i="58"/>
  <c r="F833" i="58"/>
  <c r="F253" i="58"/>
  <c r="F834" i="58"/>
  <c r="F254" i="58"/>
  <c r="F835" i="58"/>
  <c r="F836" i="58"/>
  <c r="F256" i="58"/>
  <c r="F837" i="58"/>
  <c r="F257" i="58"/>
  <c r="F838" i="58"/>
  <c r="F258" i="58"/>
  <c r="F839" i="58"/>
  <c r="F259" i="58"/>
  <c r="F840" i="58"/>
  <c r="F260" i="58"/>
  <c r="F841" i="58"/>
  <c r="F261" i="58"/>
  <c r="F842" i="58"/>
  <c r="F262" i="58"/>
  <c r="F843" i="58"/>
  <c r="F263" i="58"/>
  <c r="F844" i="58"/>
  <c r="F264" i="58"/>
  <c r="F845" i="58"/>
  <c r="F265" i="58"/>
  <c r="F846" i="58"/>
  <c r="F266" i="58"/>
  <c r="F847" i="58"/>
  <c r="F267" i="58"/>
  <c r="F848" i="58"/>
  <c r="F268" i="58"/>
  <c r="F849" i="58"/>
  <c r="F269" i="58"/>
  <c r="F850" i="58"/>
  <c r="F270" i="58"/>
  <c r="F851" i="58"/>
  <c r="F271" i="58"/>
  <c r="F852" i="58"/>
  <c r="F272" i="58"/>
  <c r="F853" i="58"/>
  <c r="F273" i="58"/>
  <c r="F854" i="58"/>
  <c r="F274" i="58"/>
  <c r="F855" i="58"/>
  <c r="F275" i="58"/>
  <c r="F856" i="58"/>
  <c r="F276" i="58"/>
  <c r="F857" i="58"/>
  <c r="F277" i="58"/>
  <c r="F858" i="58"/>
  <c r="F278" i="58"/>
  <c r="F859" i="58"/>
  <c r="F279" i="58"/>
  <c r="F860" i="58"/>
  <c r="F280" i="58"/>
  <c r="F861" i="58"/>
  <c r="F281" i="58"/>
  <c r="F862" i="58"/>
  <c r="F282" i="58"/>
  <c r="F863" i="58"/>
  <c r="F283" i="58"/>
  <c r="F864" i="58"/>
  <c r="F284" i="58"/>
  <c r="F865" i="58"/>
  <c r="F285" i="58"/>
  <c r="F866" i="58"/>
  <c r="F286" i="58"/>
  <c r="F867" i="58"/>
  <c r="F287" i="58"/>
  <c r="F868" i="58"/>
  <c r="F288" i="58"/>
  <c r="F869" i="58"/>
  <c r="F289" i="58"/>
  <c r="F870" i="58"/>
  <c r="F290" i="58"/>
  <c r="F871" i="58"/>
  <c r="F291" i="58"/>
  <c r="F872" i="58"/>
  <c r="F292" i="58"/>
  <c r="F873" i="58"/>
  <c r="F293" i="58"/>
  <c r="F874" i="58"/>
  <c r="F294" i="58"/>
  <c r="F875" i="58"/>
  <c r="F295" i="58"/>
  <c r="F876" i="58"/>
  <c r="F296" i="58"/>
  <c r="F877" i="58"/>
  <c r="F297" i="58"/>
  <c r="F878" i="58"/>
  <c r="F298" i="58"/>
  <c r="F879" i="58"/>
  <c r="F299" i="58"/>
  <c r="F880" i="58"/>
  <c r="F300" i="58"/>
  <c r="F881" i="58"/>
  <c r="F301" i="58"/>
  <c r="F882" i="58"/>
  <c r="F302" i="58"/>
  <c r="F883" i="58"/>
  <c r="F303" i="58"/>
  <c r="F884" i="58"/>
  <c r="F304" i="58"/>
  <c r="F885" i="58"/>
  <c r="F305" i="58"/>
  <c r="F886" i="58"/>
  <c r="F205" i="58"/>
  <c r="F786" i="58"/>
  <c r="A832" i="58"/>
  <c r="A833" i="58"/>
  <c r="A834" i="58"/>
  <c r="A835" i="58"/>
  <c r="A836" i="58"/>
  <c r="A837" i="58"/>
  <c r="A838" i="58"/>
  <c r="A839" i="58"/>
  <c r="A840" i="58"/>
  <c r="A841" i="58"/>
  <c r="A842" i="58"/>
  <c r="A843" i="58"/>
  <c r="A844" i="58"/>
  <c r="A845" i="58"/>
  <c r="A846" i="58"/>
  <c r="A847" i="58"/>
  <c r="A848" i="58"/>
  <c r="A849" i="58"/>
  <c r="A850" i="58"/>
  <c r="A851" i="58"/>
  <c r="A852" i="58"/>
  <c r="A853" i="58"/>
  <c r="A854" i="58"/>
  <c r="A855" i="58"/>
  <c r="A856" i="58"/>
  <c r="A857" i="58"/>
  <c r="A858" i="58"/>
  <c r="A859" i="58"/>
  <c r="A860" i="58"/>
  <c r="A861" i="58"/>
  <c r="A862" i="58"/>
  <c r="A863" i="58"/>
  <c r="A864" i="58"/>
  <c r="A865" i="58"/>
  <c r="A866" i="58"/>
  <c r="A867" i="58"/>
  <c r="A868" i="58"/>
  <c r="A869" i="58"/>
  <c r="A870" i="58"/>
  <c r="A871" i="58"/>
  <c r="A872" i="58"/>
  <c r="A873" i="58"/>
  <c r="A874" i="58"/>
  <c r="A875" i="58"/>
  <c r="A876" i="58"/>
  <c r="A877" i="58"/>
  <c r="A878" i="58"/>
  <c r="A879" i="58"/>
  <c r="A880" i="58"/>
  <c r="A881" i="58"/>
  <c r="A882" i="58"/>
  <c r="A883" i="58"/>
  <c r="A884" i="58"/>
  <c r="A885" i="58"/>
  <c r="A886" i="58"/>
  <c r="A787" i="58"/>
  <c r="A788" i="58"/>
  <c r="A789" i="58"/>
  <c r="A790" i="58"/>
  <c r="A791" i="58"/>
  <c r="A792" i="58"/>
  <c r="A793" i="58"/>
  <c r="A794" i="58"/>
  <c r="A795" i="58"/>
  <c r="A796" i="58"/>
  <c r="A797" i="58"/>
  <c r="A798" i="58"/>
  <c r="A799" i="58"/>
  <c r="A800" i="58"/>
  <c r="A801" i="58"/>
  <c r="A802" i="58"/>
  <c r="A803" i="58"/>
  <c r="A804" i="58"/>
  <c r="A805" i="58"/>
  <c r="A806" i="58"/>
  <c r="A807" i="58"/>
  <c r="A808" i="58"/>
  <c r="A809" i="58"/>
  <c r="A810" i="58"/>
  <c r="A811" i="58"/>
  <c r="A812" i="58"/>
  <c r="A813" i="58"/>
  <c r="A814" i="58"/>
  <c r="A815" i="58"/>
  <c r="A816" i="58"/>
  <c r="A817" i="58"/>
  <c r="A818" i="58"/>
  <c r="A819" i="58"/>
  <c r="A820" i="58"/>
  <c r="A821" i="58"/>
  <c r="A822" i="58"/>
  <c r="A823" i="58"/>
  <c r="A824" i="58"/>
  <c r="A825" i="58"/>
  <c r="A826" i="58"/>
  <c r="A827" i="58"/>
  <c r="A828" i="58"/>
  <c r="A829" i="58"/>
  <c r="A830" i="58"/>
  <c r="A831" i="58"/>
  <c r="A786" i="58"/>
  <c r="E234" i="58"/>
  <c r="E225" i="58"/>
  <c r="E774" i="58"/>
  <c r="E235" i="58"/>
  <c r="E775" i="58"/>
  <c r="E236" i="58"/>
  <c r="E776" i="58"/>
  <c r="E237" i="58"/>
  <c r="E777" i="58"/>
  <c r="E238" i="58"/>
  <c r="E778" i="58"/>
  <c r="E239" i="58"/>
  <c r="E779" i="58"/>
  <c r="E240" i="58"/>
  <c r="E780" i="58"/>
  <c r="E241" i="58"/>
  <c r="E781" i="58"/>
  <c r="E242" i="58"/>
  <c r="E782" i="58"/>
  <c r="E243" i="58"/>
  <c r="E783" i="58"/>
  <c r="E244" i="58"/>
  <c r="E784" i="58"/>
  <c r="E245" i="58"/>
  <c r="E785" i="58"/>
  <c r="E206" i="58"/>
  <c r="E746" i="58"/>
  <c r="E207" i="58"/>
  <c r="E747" i="58"/>
  <c r="E208" i="58"/>
  <c r="E748" i="58"/>
  <c r="E209" i="58"/>
  <c r="E749" i="58"/>
  <c r="E210" i="58"/>
  <c r="E750" i="58"/>
  <c r="E211" i="58"/>
  <c r="E751" i="58"/>
  <c r="E212" i="58"/>
  <c r="E752" i="58"/>
  <c r="E213" i="58"/>
  <c r="E753" i="58"/>
  <c r="E214" i="58"/>
  <c r="E754" i="58"/>
  <c r="E215" i="58"/>
  <c r="E755" i="58"/>
  <c r="E216" i="58"/>
  <c r="E756" i="58"/>
  <c r="E217" i="58"/>
  <c r="E757" i="58"/>
  <c r="E218" i="58"/>
  <c r="E758" i="58"/>
  <c r="E219" i="58"/>
  <c r="E759" i="58"/>
  <c r="E220" i="58"/>
  <c r="E760" i="58"/>
  <c r="E221" i="58"/>
  <c r="E761" i="58"/>
  <c r="E222" i="58"/>
  <c r="E762" i="58"/>
  <c r="E223" i="58"/>
  <c r="E763" i="58"/>
  <c r="E224" i="58"/>
  <c r="E764" i="58"/>
  <c r="E765" i="58"/>
  <c r="E226" i="58"/>
  <c r="E766" i="58"/>
  <c r="E227" i="58"/>
  <c r="E767" i="58"/>
  <c r="E228" i="58"/>
  <c r="E768" i="58"/>
  <c r="E229" i="58"/>
  <c r="E769" i="58"/>
  <c r="E230" i="58"/>
  <c r="E770" i="58"/>
  <c r="E231" i="58"/>
  <c r="E771" i="58"/>
  <c r="E232" i="58"/>
  <c r="E772" i="58"/>
  <c r="E233" i="58"/>
  <c r="E773" i="58"/>
  <c r="E205" i="58"/>
  <c r="E745" i="58"/>
  <c r="D206" i="58"/>
  <c r="D215" i="58"/>
  <c r="D725" i="58"/>
  <c r="D207" i="58"/>
  <c r="D726" i="58"/>
  <c r="D208" i="58"/>
  <c r="D727" i="58"/>
  <c r="D209" i="58"/>
  <c r="D728" i="58"/>
  <c r="D210" i="58"/>
  <c r="D729" i="58"/>
  <c r="D211" i="58"/>
  <c r="D730" i="58"/>
  <c r="D212" i="58"/>
  <c r="D731" i="58"/>
  <c r="D213" i="58"/>
  <c r="D732" i="58"/>
  <c r="D214" i="58"/>
  <c r="D733" i="58"/>
  <c r="D734" i="58"/>
  <c r="D216" i="58"/>
  <c r="D735" i="58"/>
  <c r="D217" i="58"/>
  <c r="D736" i="58"/>
  <c r="D218" i="58"/>
  <c r="D737" i="58"/>
  <c r="D219" i="58"/>
  <c r="D738" i="58"/>
  <c r="D220" i="58"/>
  <c r="D739" i="58"/>
  <c r="D221" i="58"/>
  <c r="D740" i="58"/>
  <c r="D222" i="58"/>
  <c r="D741" i="58"/>
  <c r="D223" i="58"/>
  <c r="D742" i="58"/>
  <c r="D224" i="58"/>
  <c r="D743" i="58"/>
  <c r="D225" i="58"/>
  <c r="D744" i="58"/>
  <c r="D205" i="58"/>
  <c r="D724" i="58"/>
  <c r="C206" i="58"/>
  <c r="C210" i="58"/>
  <c r="C714" i="58"/>
  <c r="C207" i="58"/>
  <c r="C715" i="58"/>
  <c r="C208" i="58"/>
  <c r="C716" i="58"/>
  <c r="C209" i="58"/>
  <c r="C717" i="58"/>
  <c r="C718" i="58"/>
  <c r="C211" i="58"/>
  <c r="C719" i="58"/>
  <c r="C212" i="58"/>
  <c r="C720" i="58"/>
  <c r="C213" i="58"/>
  <c r="C721" i="58"/>
  <c r="C214" i="58"/>
  <c r="C722" i="58"/>
  <c r="C215" i="58"/>
  <c r="C723" i="58"/>
  <c r="C205" i="58"/>
  <c r="C713" i="58"/>
  <c r="B206" i="58"/>
  <c r="B711" i="58"/>
  <c r="B207" i="58"/>
  <c r="B712" i="58"/>
  <c r="B205" i="58"/>
  <c r="B710" i="58"/>
  <c r="A746" i="58"/>
  <c r="A747" i="58"/>
  <c r="A748" i="58"/>
  <c r="A749" i="58"/>
  <c r="A750" i="58"/>
  <c r="A751" i="58"/>
  <c r="A752" i="58"/>
  <c r="A753" i="58"/>
  <c r="A754" i="58"/>
  <c r="A755" i="58"/>
  <c r="A756" i="58"/>
  <c r="A757" i="58"/>
  <c r="A758" i="58"/>
  <c r="A759" i="58"/>
  <c r="A760" i="58"/>
  <c r="A761" i="58"/>
  <c r="A762" i="58"/>
  <c r="A763" i="58"/>
  <c r="A764" i="58"/>
  <c r="A765" i="58"/>
  <c r="A766" i="58"/>
  <c r="A767" i="58"/>
  <c r="A768" i="58"/>
  <c r="A769" i="58"/>
  <c r="A770" i="58"/>
  <c r="A771" i="58"/>
  <c r="A772" i="58"/>
  <c r="A773" i="58"/>
  <c r="A774" i="58"/>
  <c r="A775" i="58"/>
  <c r="A776" i="58"/>
  <c r="A777" i="58"/>
  <c r="A778" i="58"/>
  <c r="A779" i="58"/>
  <c r="A780" i="58"/>
  <c r="A781" i="58"/>
  <c r="A782" i="58"/>
  <c r="A783" i="58"/>
  <c r="A784" i="58"/>
  <c r="A785" i="58"/>
  <c r="A725" i="58"/>
  <c r="A726" i="58"/>
  <c r="A727" i="58"/>
  <c r="A728" i="58"/>
  <c r="A729" i="58"/>
  <c r="A730" i="58"/>
  <c r="A731" i="58"/>
  <c r="A732" i="58"/>
  <c r="A733" i="58"/>
  <c r="A734" i="58"/>
  <c r="A735" i="58"/>
  <c r="A736" i="58"/>
  <c r="A737" i="58"/>
  <c r="A738" i="58"/>
  <c r="A739" i="58"/>
  <c r="A740" i="58"/>
  <c r="A741" i="58"/>
  <c r="A742" i="58"/>
  <c r="A743" i="58"/>
  <c r="A744" i="58"/>
  <c r="A722" i="58"/>
  <c r="A723" i="58"/>
  <c r="A714" i="58"/>
  <c r="A715" i="58"/>
  <c r="A716" i="58"/>
  <c r="A717" i="58"/>
  <c r="A718" i="58"/>
  <c r="A719" i="58"/>
  <c r="A720" i="58"/>
  <c r="A721" i="58"/>
  <c r="A711" i="58"/>
  <c r="A712" i="58"/>
  <c r="A713" i="58"/>
  <c r="A724" i="58"/>
  <c r="A745" i="58"/>
  <c r="A710" i="58"/>
  <c r="C199" i="58"/>
  <c r="C196" i="58"/>
  <c r="D199" i="58"/>
  <c r="D196" i="58"/>
  <c r="E199" i="58"/>
  <c r="E196" i="58"/>
  <c r="F199" i="58"/>
  <c r="F196" i="58"/>
  <c r="G199" i="58"/>
  <c r="G196" i="58"/>
  <c r="C197" i="58"/>
  <c r="D197" i="58"/>
  <c r="E197" i="58"/>
  <c r="F197" i="58"/>
  <c r="G197" i="58"/>
  <c r="B199" i="58"/>
  <c r="B197" i="58"/>
  <c r="B196" i="58"/>
  <c r="M37" i="58"/>
  <c r="M34" i="58"/>
  <c r="M31" i="58"/>
  <c r="M28" i="58"/>
  <c r="M25" i="58"/>
  <c r="M22" i="58"/>
  <c r="C200" i="58"/>
  <c r="D200" i="58"/>
  <c r="E200" i="58"/>
  <c r="F200" i="58"/>
  <c r="G200" i="58"/>
  <c r="B200" i="58"/>
  <c r="M19" i="58"/>
  <c r="M16" i="58"/>
  <c r="M81" i="54"/>
  <c r="M78" i="54"/>
  <c r="M75" i="54"/>
  <c r="M72" i="54"/>
  <c r="B157" i="54"/>
  <c r="B156" i="54"/>
  <c r="B155" i="54"/>
  <c r="B138" i="54"/>
  <c r="B137" i="54"/>
  <c r="B136" i="54"/>
  <c r="B135" i="54"/>
  <c r="B134" i="54"/>
  <c r="B133" i="54"/>
  <c r="B130" i="54"/>
  <c r="B129" i="54"/>
  <c r="B127" i="54"/>
  <c r="B126" i="54"/>
  <c r="B105" i="54"/>
  <c r="B104" i="54"/>
  <c r="B103" i="54"/>
  <c r="B102" i="54"/>
  <c r="B101" i="54"/>
  <c r="B99" i="54"/>
  <c r="B98" i="54"/>
  <c r="B97" i="54"/>
  <c r="B96" i="54"/>
  <c r="B95" i="54"/>
  <c r="B93" i="54"/>
  <c r="B76" i="54"/>
  <c r="B75" i="54"/>
  <c r="B74" i="54"/>
  <c r="B57" i="54"/>
  <c r="B41" i="54"/>
  <c r="B25" i="54"/>
  <c r="B24" i="54"/>
  <c r="B23" i="54"/>
  <c r="B7" i="54"/>
  <c r="B6" i="54"/>
  <c r="B5" i="54"/>
  <c r="B4" i="54"/>
  <c r="B46" i="57"/>
  <c r="B45" i="57"/>
  <c r="B44" i="57"/>
  <c r="B42" i="57"/>
  <c r="B41" i="57"/>
  <c r="B40" i="57"/>
  <c r="B39" i="57"/>
  <c r="B38" i="57"/>
  <c r="B37" i="57"/>
  <c r="B33" i="57"/>
  <c r="B32" i="57"/>
  <c r="B31" i="57"/>
  <c r="B30" i="57"/>
  <c r="B29" i="57"/>
  <c r="B28" i="57"/>
  <c r="B27" i="57"/>
  <c r="B25" i="57"/>
  <c r="B23" i="57"/>
  <c r="B22" i="57"/>
  <c r="B20" i="57"/>
  <c r="B19" i="57"/>
  <c r="B17" i="57"/>
  <c r="B16" i="57"/>
  <c r="B13" i="57"/>
  <c r="B12" i="57"/>
  <c r="B11" i="57"/>
  <c r="B10" i="57"/>
  <c r="B9" i="57"/>
  <c r="B8" i="57"/>
  <c r="B7" i="57"/>
  <c r="B6" i="57"/>
  <c r="B4" i="57"/>
  <c r="B2" i="57"/>
  <c r="G417" i="54"/>
  <c r="F417" i="54"/>
  <c r="E417" i="54"/>
  <c r="D417" i="54"/>
  <c r="C417" i="54"/>
  <c r="B417" i="54"/>
  <c r="G416" i="54"/>
  <c r="F416" i="54"/>
  <c r="E416" i="54"/>
  <c r="D416" i="54"/>
  <c r="C416" i="54"/>
  <c r="B416" i="54"/>
  <c r="G415" i="54"/>
  <c r="F415" i="54"/>
  <c r="E415" i="54"/>
  <c r="D415" i="54"/>
  <c r="C415" i="54"/>
  <c r="B415" i="54"/>
  <c r="G414" i="54"/>
  <c r="F414" i="54"/>
  <c r="E414" i="54"/>
  <c r="D414" i="54"/>
  <c r="C414" i="54"/>
  <c r="B414" i="54"/>
  <c r="G413" i="54"/>
  <c r="F413" i="54"/>
  <c r="E413" i="54"/>
  <c r="D413" i="54"/>
  <c r="C413" i="54"/>
  <c r="B413" i="54"/>
  <c r="G412" i="54"/>
  <c r="F412" i="54"/>
  <c r="E412" i="54"/>
  <c r="D412" i="54"/>
  <c r="C412" i="54"/>
  <c r="B412" i="54"/>
  <c r="G411" i="54"/>
  <c r="F411" i="54"/>
  <c r="E411" i="54"/>
  <c r="D411" i="54"/>
  <c r="C411" i="54"/>
  <c r="B411" i="54"/>
  <c r="G410" i="54"/>
  <c r="F410" i="54"/>
  <c r="E410" i="54"/>
  <c r="D410" i="54"/>
  <c r="C410" i="54"/>
  <c r="B410" i="54"/>
  <c r="G409" i="54"/>
  <c r="F409" i="54"/>
  <c r="E409" i="54"/>
  <c r="D409" i="54"/>
  <c r="C409" i="54"/>
  <c r="B409" i="54"/>
  <c r="G408" i="54"/>
  <c r="F408" i="54"/>
  <c r="E408" i="54"/>
  <c r="D408" i="54"/>
  <c r="C408" i="54"/>
  <c r="B408" i="54"/>
  <c r="G407" i="54"/>
  <c r="F407" i="54"/>
  <c r="E407" i="54"/>
  <c r="D407" i="54"/>
  <c r="C407" i="54"/>
  <c r="B407" i="54"/>
  <c r="G406" i="54"/>
  <c r="F406" i="54"/>
  <c r="E406" i="54"/>
  <c r="D406" i="54"/>
  <c r="C406" i="54"/>
  <c r="B406" i="54"/>
  <c r="G405" i="54"/>
  <c r="F405" i="54"/>
  <c r="E405" i="54"/>
  <c r="D405" i="54"/>
  <c r="C405" i="54"/>
  <c r="B405" i="54"/>
  <c r="G404" i="54"/>
  <c r="F404" i="54"/>
  <c r="E404" i="54"/>
  <c r="D404" i="54"/>
  <c r="C404" i="54"/>
  <c r="B404" i="54"/>
  <c r="G403" i="54"/>
  <c r="F403" i="54"/>
  <c r="E403" i="54"/>
  <c r="D403" i="54"/>
  <c r="C403" i="54"/>
  <c r="B403" i="54"/>
  <c r="G402" i="54"/>
  <c r="F402" i="54"/>
  <c r="E402" i="54"/>
  <c r="D402" i="54"/>
  <c r="C402" i="54"/>
  <c r="B402" i="54"/>
  <c r="G401" i="54"/>
  <c r="F401" i="54"/>
  <c r="E401" i="54"/>
  <c r="D401" i="54"/>
  <c r="C401" i="54"/>
  <c r="B401" i="54"/>
  <c r="G400" i="54"/>
  <c r="F400" i="54"/>
  <c r="E400" i="54"/>
  <c r="D400" i="54"/>
  <c r="C400" i="54"/>
  <c r="B400" i="54"/>
  <c r="G399" i="54"/>
  <c r="F399" i="54"/>
  <c r="E399" i="54"/>
  <c r="D399" i="54"/>
  <c r="C399" i="54"/>
  <c r="B399" i="54"/>
  <c r="G398" i="54"/>
  <c r="F398" i="54"/>
  <c r="E398" i="54"/>
  <c r="D398" i="54"/>
  <c r="C398" i="54"/>
  <c r="B398" i="54"/>
  <c r="G397" i="54"/>
  <c r="F397" i="54"/>
  <c r="E397" i="54"/>
  <c r="D397" i="54"/>
  <c r="C397" i="54"/>
  <c r="B397" i="54"/>
  <c r="G396" i="54"/>
  <c r="F396" i="54"/>
  <c r="E396" i="54"/>
  <c r="D396" i="54"/>
  <c r="C396" i="54"/>
  <c r="B396" i="54"/>
  <c r="G395" i="54"/>
  <c r="F395" i="54"/>
  <c r="E395" i="54"/>
  <c r="D395" i="54"/>
  <c r="C395" i="54"/>
  <c r="B395" i="54"/>
  <c r="G394" i="54"/>
  <c r="F394" i="54"/>
  <c r="E394" i="54"/>
  <c r="D394" i="54"/>
  <c r="C394" i="54"/>
  <c r="B394" i="54"/>
  <c r="G393" i="54"/>
  <c r="F393" i="54"/>
  <c r="E393" i="54"/>
  <c r="D393" i="54"/>
  <c r="C393" i="54"/>
  <c r="B393" i="54"/>
  <c r="G392" i="54"/>
  <c r="F392" i="54"/>
  <c r="E392" i="54"/>
  <c r="D392" i="54"/>
  <c r="C392" i="54"/>
  <c r="B392" i="54"/>
  <c r="G391" i="54"/>
  <c r="F391" i="54"/>
  <c r="E391" i="54"/>
  <c r="D391" i="54"/>
  <c r="C391" i="54"/>
  <c r="B391" i="54"/>
  <c r="G390" i="54"/>
  <c r="F390" i="54"/>
  <c r="E390" i="54"/>
  <c r="D390" i="54"/>
  <c r="C390" i="54"/>
  <c r="B390" i="54"/>
  <c r="G389" i="54"/>
  <c r="F389" i="54"/>
  <c r="E389" i="54"/>
  <c r="D389" i="54"/>
  <c r="C389" i="54"/>
  <c r="B389" i="54"/>
  <c r="G388" i="54"/>
  <c r="F388" i="54"/>
  <c r="E388" i="54"/>
  <c r="D388" i="54"/>
  <c r="C388" i="54"/>
  <c r="B388" i="54"/>
  <c r="G387" i="54"/>
  <c r="F387" i="54"/>
  <c r="E387" i="54"/>
  <c r="D387" i="54"/>
  <c r="C387" i="54"/>
  <c r="B387" i="54"/>
  <c r="G386" i="54"/>
  <c r="F386" i="54"/>
  <c r="E386" i="54"/>
  <c r="D386" i="54"/>
  <c r="C386" i="54"/>
  <c r="B386" i="54"/>
  <c r="G385" i="54"/>
  <c r="F385" i="54"/>
  <c r="E385" i="54"/>
  <c r="D385" i="54"/>
  <c r="C385" i="54"/>
  <c r="B385" i="54"/>
  <c r="G384" i="54"/>
  <c r="F384" i="54"/>
  <c r="E384" i="54"/>
  <c r="D384" i="54"/>
  <c r="C384" i="54"/>
  <c r="B384" i="54"/>
  <c r="G383" i="54"/>
  <c r="F383" i="54"/>
  <c r="E383" i="54"/>
  <c r="D383" i="54"/>
  <c r="C383" i="54"/>
  <c r="B383" i="54"/>
  <c r="G382" i="54"/>
  <c r="F382" i="54"/>
  <c r="E382" i="54"/>
  <c r="D382" i="54"/>
  <c r="C382" i="54"/>
  <c r="B382" i="54"/>
  <c r="G381" i="54"/>
  <c r="F381" i="54"/>
  <c r="E381" i="54"/>
  <c r="D381" i="54"/>
  <c r="C381" i="54"/>
  <c r="B381" i="54"/>
  <c r="G380" i="54"/>
  <c r="F380" i="54"/>
  <c r="E380" i="54"/>
  <c r="D380" i="54"/>
  <c r="C380" i="54"/>
  <c r="B380" i="54"/>
  <c r="G379" i="54"/>
  <c r="F379" i="54"/>
  <c r="E379" i="54"/>
  <c r="D379" i="54"/>
  <c r="C379" i="54"/>
  <c r="B379" i="54"/>
  <c r="G378" i="54"/>
  <c r="F378" i="54"/>
  <c r="E378" i="54"/>
  <c r="D378" i="54"/>
  <c r="C378" i="54"/>
  <c r="B378" i="54"/>
  <c r="G377" i="54"/>
  <c r="F377" i="54"/>
  <c r="E377" i="54"/>
  <c r="D377" i="54"/>
  <c r="C377" i="54"/>
  <c r="B377" i="54"/>
  <c r="G376" i="54"/>
  <c r="F376" i="54"/>
  <c r="E376" i="54"/>
  <c r="D376" i="54"/>
  <c r="C376" i="54"/>
  <c r="B376" i="54"/>
  <c r="G375" i="54"/>
  <c r="F375" i="54"/>
  <c r="E375" i="54"/>
  <c r="D375" i="54"/>
  <c r="C375" i="54"/>
  <c r="B375" i="54"/>
  <c r="G374" i="54"/>
  <c r="F374" i="54"/>
  <c r="E374" i="54"/>
  <c r="D374" i="54"/>
  <c r="C374" i="54"/>
  <c r="B374" i="54"/>
  <c r="G373" i="54"/>
  <c r="F373" i="54"/>
  <c r="E373" i="54"/>
  <c r="D373" i="54"/>
  <c r="C373" i="54"/>
  <c r="B373" i="54"/>
  <c r="G372" i="54"/>
  <c r="F372" i="54"/>
  <c r="E372" i="54"/>
  <c r="D372" i="54"/>
  <c r="C372" i="54"/>
  <c r="B372" i="54"/>
  <c r="G371" i="54"/>
  <c r="F371" i="54"/>
  <c r="E371" i="54"/>
  <c r="D371" i="54"/>
  <c r="C371" i="54"/>
  <c r="B371" i="54"/>
  <c r="G370" i="54"/>
  <c r="F370" i="54"/>
  <c r="E370" i="54"/>
  <c r="D370" i="54"/>
  <c r="C370" i="54"/>
  <c r="B370" i="54"/>
  <c r="G369" i="54"/>
  <c r="F369" i="54"/>
  <c r="E369" i="54"/>
  <c r="D369" i="54"/>
  <c r="C369" i="54"/>
  <c r="B369" i="54"/>
  <c r="G368" i="54"/>
  <c r="F368" i="54"/>
  <c r="E368" i="54"/>
  <c r="D368" i="54"/>
  <c r="C368" i="54"/>
  <c r="B368" i="54"/>
  <c r="G367" i="54"/>
  <c r="F367" i="54"/>
  <c r="E367" i="54"/>
  <c r="D367" i="54"/>
  <c r="C367" i="54"/>
  <c r="B367" i="54"/>
  <c r="G366" i="54"/>
  <c r="F366" i="54"/>
  <c r="E366" i="54"/>
  <c r="D366" i="54"/>
  <c r="C366" i="54"/>
  <c r="B366" i="54"/>
  <c r="G365" i="54"/>
  <c r="F365" i="54"/>
  <c r="E365" i="54"/>
  <c r="D365" i="54"/>
  <c r="C365" i="54"/>
  <c r="B365" i="54"/>
  <c r="G364" i="54"/>
  <c r="F364" i="54"/>
  <c r="E364" i="54"/>
  <c r="D364" i="54"/>
  <c r="C364" i="54"/>
  <c r="B364" i="54"/>
  <c r="G363" i="54"/>
  <c r="F363" i="54"/>
  <c r="E363" i="54"/>
  <c r="D363" i="54"/>
  <c r="C363" i="54"/>
  <c r="B363" i="54"/>
  <c r="G362" i="54"/>
  <c r="F362" i="54"/>
  <c r="E362" i="54"/>
  <c r="D362" i="54"/>
  <c r="C362" i="54"/>
  <c r="B362" i="54"/>
  <c r="G361" i="54"/>
  <c r="F361" i="54"/>
  <c r="E361" i="54"/>
  <c r="D361" i="54"/>
  <c r="C361" i="54"/>
  <c r="B361" i="54"/>
  <c r="G360" i="54"/>
  <c r="F360" i="54"/>
  <c r="E360" i="54"/>
  <c r="D360" i="54"/>
  <c r="C360" i="54"/>
  <c r="B360" i="54"/>
  <c r="G359" i="54"/>
  <c r="F359" i="54"/>
  <c r="E359" i="54"/>
  <c r="D359" i="54"/>
  <c r="C359" i="54"/>
  <c r="B359" i="54"/>
  <c r="G358" i="54"/>
  <c r="F358" i="54"/>
  <c r="E358" i="54"/>
  <c r="D358" i="54"/>
  <c r="C358" i="54"/>
  <c r="B358" i="54"/>
  <c r="G357" i="54"/>
  <c r="F357" i="54"/>
  <c r="E357" i="54"/>
  <c r="D357" i="54"/>
  <c r="C357" i="54"/>
  <c r="B357" i="54"/>
  <c r="G356" i="54"/>
  <c r="F356" i="54"/>
  <c r="E356" i="54"/>
  <c r="D356" i="54"/>
  <c r="C356" i="54"/>
  <c r="B356" i="54"/>
  <c r="G355" i="54"/>
  <c r="F355" i="54"/>
  <c r="E355" i="54"/>
  <c r="D355" i="54"/>
  <c r="C355" i="54"/>
  <c r="B355" i="54"/>
  <c r="G354" i="54"/>
  <c r="F354" i="54"/>
  <c r="E354" i="54"/>
  <c r="D354" i="54"/>
  <c r="C354" i="54"/>
  <c r="B354" i="54"/>
  <c r="G353" i="54"/>
  <c r="F353" i="54"/>
  <c r="E353" i="54"/>
  <c r="D353" i="54"/>
  <c r="C353" i="54"/>
  <c r="B353" i="54"/>
  <c r="G352" i="54"/>
  <c r="F352" i="54"/>
  <c r="E352" i="54"/>
  <c r="D352" i="54"/>
  <c r="C352" i="54"/>
  <c r="B352" i="54"/>
  <c r="G351" i="54"/>
  <c r="F351" i="54"/>
  <c r="E351" i="54"/>
  <c r="D351" i="54"/>
  <c r="C351" i="54"/>
  <c r="B351" i="54"/>
  <c r="G350" i="54"/>
  <c r="F350" i="54"/>
  <c r="E350" i="54"/>
  <c r="D350" i="54"/>
  <c r="C350" i="54"/>
  <c r="B350" i="54"/>
  <c r="G349" i="54"/>
  <c r="F349" i="54"/>
  <c r="E349" i="54"/>
  <c r="D349" i="54"/>
  <c r="C349" i="54"/>
  <c r="B349" i="54"/>
  <c r="G348" i="54"/>
  <c r="F348" i="54"/>
  <c r="E348" i="54"/>
  <c r="D348" i="54"/>
  <c r="C348" i="54"/>
  <c r="B348" i="54"/>
  <c r="G347" i="54"/>
  <c r="F347" i="54"/>
  <c r="E347" i="54"/>
  <c r="D347" i="54"/>
  <c r="C347" i="54"/>
  <c r="B347" i="54"/>
  <c r="G346" i="54"/>
  <c r="F346" i="54"/>
  <c r="E346" i="54"/>
  <c r="D346" i="54"/>
  <c r="C346" i="54"/>
  <c r="B346" i="54"/>
  <c r="G345" i="54"/>
  <c r="F345" i="54"/>
  <c r="E345" i="54"/>
  <c r="D345" i="54"/>
  <c r="C345" i="54"/>
  <c r="B345" i="54"/>
  <c r="G344" i="54"/>
  <c r="F344" i="54"/>
  <c r="E344" i="54"/>
  <c r="D344" i="54"/>
  <c r="C344" i="54"/>
  <c r="B344" i="54"/>
  <c r="G343" i="54"/>
  <c r="F343" i="54"/>
  <c r="E343" i="54"/>
  <c r="D343" i="54"/>
  <c r="C343" i="54"/>
  <c r="B343" i="54"/>
  <c r="G342" i="54"/>
  <c r="F342" i="54"/>
  <c r="E342" i="54"/>
  <c r="D342" i="54"/>
  <c r="C342" i="54"/>
  <c r="B342" i="54"/>
  <c r="G341" i="54"/>
  <c r="F341" i="54"/>
  <c r="E341" i="54"/>
  <c r="D341" i="54"/>
  <c r="C341" i="54"/>
  <c r="B341" i="54"/>
  <c r="G340" i="54"/>
  <c r="F340" i="54"/>
  <c r="E340" i="54"/>
  <c r="D340" i="54"/>
  <c r="C340" i="54"/>
  <c r="B340" i="54"/>
  <c r="G339" i="54"/>
  <c r="F339" i="54"/>
  <c r="E339" i="54"/>
  <c r="D339" i="54"/>
  <c r="C339" i="54"/>
  <c r="B339" i="54"/>
  <c r="G338" i="54"/>
  <c r="F338" i="54"/>
  <c r="E338" i="54"/>
  <c r="D338" i="54"/>
  <c r="C338" i="54"/>
  <c r="B338" i="54"/>
  <c r="G337" i="54"/>
  <c r="F337" i="54"/>
  <c r="E337" i="54"/>
  <c r="D337" i="54"/>
  <c r="C337" i="54"/>
  <c r="B337" i="54"/>
  <c r="G336" i="54"/>
  <c r="F336" i="54"/>
  <c r="E336" i="54"/>
  <c r="D336" i="54"/>
  <c r="C336" i="54"/>
  <c r="B336" i="54"/>
  <c r="G335" i="54"/>
  <c r="F335" i="54"/>
  <c r="E335" i="54"/>
  <c r="D335" i="54"/>
  <c r="C335" i="54"/>
  <c r="B335" i="54"/>
  <c r="G334" i="54"/>
  <c r="F334" i="54"/>
  <c r="E334" i="54"/>
  <c r="D334" i="54"/>
  <c r="C334" i="54"/>
  <c r="B334" i="54"/>
  <c r="G333" i="54"/>
  <c r="F333" i="54"/>
  <c r="E333" i="54"/>
  <c r="D333" i="54"/>
  <c r="C333" i="54"/>
  <c r="B333" i="54"/>
  <c r="G332" i="54"/>
  <c r="F332" i="54"/>
  <c r="E332" i="54"/>
  <c r="D332" i="54"/>
  <c r="C332" i="54"/>
  <c r="B332" i="54"/>
  <c r="G331" i="54"/>
  <c r="F331" i="54"/>
  <c r="E331" i="54"/>
  <c r="D331" i="54"/>
  <c r="C331" i="54"/>
  <c r="B331" i="54"/>
  <c r="G330" i="54"/>
  <c r="F330" i="54"/>
  <c r="E330" i="54"/>
  <c r="D330" i="54"/>
  <c r="C330" i="54"/>
  <c r="B330" i="54"/>
  <c r="G329" i="54"/>
  <c r="F329" i="54"/>
  <c r="E329" i="54"/>
  <c r="D329" i="54"/>
  <c r="C329" i="54"/>
  <c r="B329" i="54"/>
  <c r="G328" i="54"/>
  <c r="F328" i="54"/>
  <c r="E328" i="54"/>
  <c r="D328" i="54"/>
  <c r="C328" i="54"/>
  <c r="B328" i="54"/>
  <c r="G327" i="54"/>
  <c r="F327" i="54"/>
  <c r="E327" i="54"/>
  <c r="D327" i="54"/>
  <c r="C327" i="54"/>
  <c r="B327" i="54"/>
  <c r="G326" i="54"/>
  <c r="F326" i="54"/>
  <c r="E326" i="54"/>
  <c r="D326" i="54"/>
  <c r="C326" i="54"/>
  <c r="B326" i="54"/>
  <c r="G325" i="54"/>
  <c r="F325" i="54"/>
  <c r="E325" i="54"/>
  <c r="D325" i="54"/>
  <c r="C325" i="54"/>
  <c r="B325" i="54"/>
  <c r="G324" i="54"/>
  <c r="F324" i="54"/>
  <c r="E324" i="54"/>
  <c r="D324" i="54"/>
  <c r="C324" i="54"/>
  <c r="B324" i="54"/>
  <c r="G323" i="54"/>
  <c r="F323" i="54"/>
  <c r="E323" i="54"/>
  <c r="D323" i="54"/>
  <c r="C323" i="54"/>
  <c r="B323" i="54"/>
  <c r="G322" i="54"/>
  <c r="F322" i="54"/>
  <c r="E322" i="54"/>
  <c r="D322" i="54"/>
  <c r="C322" i="54"/>
  <c r="B322" i="54"/>
  <c r="G321" i="54"/>
  <c r="F321" i="54"/>
  <c r="E321" i="54"/>
  <c r="D321" i="54"/>
  <c r="C321" i="54"/>
  <c r="B321" i="54"/>
  <c r="G320" i="54"/>
  <c r="F320" i="54"/>
  <c r="E320" i="54"/>
  <c r="D320" i="54"/>
  <c r="C320" i="54"/>
  <c r="B320" i="54"/>
  <c r="G319" i="54"/>
  <c r="F319" i="54"/>
  <c r="E319" i="54"/>
  <c r="D319" i="54"/>
  <c r="C319" i="54"/>
  <c r="B319" i="54"/>
  <c r="G318" i="54"/>
  <c r="F318" i="54"/>
  <c r="E318" i="54"/>
  <c r="D318" i="54"/>
  <c r="C318" i="54"/>
  <c r="B318" i="54"/>
  <c r="G317" i="54"/>
  <c r="F317" i="54"/>
  <c r="E317" i="54"/>
  <c r="D317" i="54"/>
  <c r="C317" i="54"/>
  <c r="B317" i="54"/>
  <c r="G316" i="54"/>
  <c r="F316" i="54"/>
  <c r="E316" i="54"/>
  <c r="D316" i="54"/>
  <c r="C316" i="54"/>
  <c r="B316" i="54"/>
  <c r="G315" i="54"/>
  <c r="F315" i="54"/>
  <c r="E315" i="54"/>
  <c r="D315" i="54"/>
  <c r="C315" i="54"/>
  <c r="B315" i="54"/>
  <c r="G314" i="54"/>
  <c r="F314" i="54"/>
  <c r="E314" i="54"/>
  <c r="D314" i="54"/>
  <c r="C314" i="54"/>
  <c r="B314" i="54"/>
  <c r="G313" i="54"/>
  <c r="F313" i="54"/>
  <c r="E313" i="54"/>
  <c r="D313" i="54"/>
  <c r="C313" i="54"/>
  <c r="B313" i="54"/>
  <c r="G312" i="54"/>
  <c r="F312" i="54"/>
  <c r="E312" i="54"/>
  <c r="D312" i="54"/>
  <c r="C312" i="54"/>
  <c r="B312" i="54"/>
  <c r="G311" i="54"/>
  <c r="F311" i="54"/>
  <c r="E311" i="54"/>
  <c r="D311" i="54"/>
  <c r="C311" i="54"/>
  <c r="B311" i="54"/>
  <c r="G310" i="54"/>
  <c r="F310" i="54"/>
  <c r="E310" i="54"/>
  <c r="D310" i="54"/>
  <c r="C310" i="54"/>
  <c r="B310" i="54"/>
  <c r="G309" i="54"/>
  <c r="F309" i="54"/>
  <c r="E309" i="54"/>
  <c r="D309" i="54"/>
  <c r="C309" i="54"/>
  <c r="B309" i="54"/>
  <c r="G308" i="54"/>
  <c r="F308" i="54"/>
  <c r="E308" i="54"/>
  <c r="D308" i="54"/>
  <c r="C308" i="54"/>
  <c r="B308" i="54"/>
  <c r="G307" i="54"/>
  <c r="F307" i="54"/>
  <c r="E307" i="54"/>
  <c r="D307" i="54"/>
  <c r="C307" i="54"/>
  <c r="B307" i="54"/>
  <c r="G306" i="54"/>
  <c r="F306" i="54"/>
  <c r="E306" i="54"/>
  <c r="D306" i="54"/>
  <c r="C306" i="54"/>
  <c r="B306" i="54"/>
  <c r="G305" i="54"/>
  <c r="F305" i="54"/>
  <c r="E305" i="54"/>
  <c r="D305" i="54"/>
  <c r="C305" i="54"/>
  <c r="B305" i="54"/>
  <c r="G304" i="54"/>
  <c r="F304" i="54"/>
  <c r="E304" i="54"/>
  <c r="D304" i="54"/>
  <c r="C304" i="54"/>
  <c r="B304" i="54"/>
  <c r="G303" i="54"/>
  <c r="F303" i="54"/>
  <c r="E303" i="54"/>
  <c r="D303" i="54"/>
  <c r="C303" i="54"/>
  <c r="B303" i="54"/>
  <c r="G302" i="54"/>
  <c r="F302" i="54"/>
  <c r="E302" i="54"/>
  <c r="D302" i="54"/>
  <c r="C302" i="54"/>
  <c r="B302" i="54"/>
  <c r="G301" i="54"/>
  <c r="F301" i="54"/>
  <c r="E301" i="54"/>
  <c r="D301" i="54"/>
  <c r="C301" i="54"/>
  <c r="B301" i="54"/>
  <c r="G300" i="54"/>
  <c r="F300" i="54"/>
  <c r="E300" i="54"/>
  <c r="D300" i="54"/>
  <c r="C300" i="54"/>
  <c r="B300" i="54"/>
  <c r="G299" i="54"/>
  <c r="F299" i="54"/>
  <c r="E299" i="54"/>
  <c r="D299" i="54"/>
  <c r="C299" i="54"/>
  <c r="B299" i="54"/>
  <c r="G298" i="54"/>
  <c r="F298" i="54"/>
  <c r="E298" i="54"/>
  <c r="D298" i="54"/>
  <c r="C298" i="54"/>
  <c r="B298" i="54"/>
  <c r="G297" i="54"/>
  <c r="F297" i="54"/>
  <c r="E297" i="54"/>
  <c r="D297" i="54"/>
  <c r="C297" i="54"/>
  <c r="B297" i="54"/>
  <c r="G296" i="54"/>
  <c r="F296" i="54"/>
  <c r="E296" i="54"/>
  <c r="D296" i="54"/>
  <c r="C296" i="54"/>
  <c r="B296" i="54"/>
  <c r="G295" i="54"/>
  <c r="F295" i="54"/>
  <c r="E295" i="54"/>
  <c r="D295" i="54"/>
  <c r="C295" i="54"/>
  <c r="B295" i="54"/>
  <c r="G294" i="54"/>
  <c r="F294" i="54"/>
  <c r="E294" i="54"/>
  <c r="D294" i="54"/>
  <c r="C294" i="54"/>
  <c r="B294" i="54"/>
  <c r="G293" i="54"/>
  <c r="F293" i="54"/>
  <c r="E293" i="54"/>
  <c r="D293" i="54"/>
  <c r="C293" i="54"/>
  <c r="B293" i="54"/>
  <c r="G292" i="54"/>
  <c r="F292" i="54"/>
  <c r="E292" i="54"/>
  <c r="D292" i="54"/>
  <c r="C292" i="54"/>
  <c r="B292" i="54"/>
  <c r="G291" i="54"/>
  <c r="F291" i="54"/>
  <c r="E291" i="54"/>
  <c r="D291" i="54"/>
  <c r="C291" i="54"/>
  <c r="B291" i="54"/>
  <c r="G290" i="54"/>
  <c r="F290" i="54"/>
  <c r="E290" i="54"/>
  <c r="D290" i="54"/>
  <c r="C290" i="54"/>
  <c r="B290" i="54"/>
  <c r="G289" i="54"/>
  <c r="F289" i="54"/>
  <c r="E289" i="54"/>
  <c r="D289" i="54"/>
  <c r="C289" i="54"/>
  <c r="B289" i="54"/>
  <c r="G288" i="54"/>
  <c r="F288" i="54"/>
  <c r="E288" i="54"/>
  <c r="D288" i="54"/>
  <c r="C288" i="54"/>
  <c r="B288" i="54"/>
  <c r="G287" i="54"/>
  <c r="F287" i="54"/>
  <c r="E287" i="54"/>
  <c r="D287" i="54"/>
  <c r="C287" i="54"/>
  <c r="B287" i="54"/>
  <c r="G286" i="54"/>
  <c r="F286" i="54"/>
  <c r="E286" i="54"/>
  <c r="D286" i="54"/>
  <c r="C286" i="54"/>
  <c r="B286" i="54"/>
  <c r="G285" i="54"/>
  <c r="F285" i="54"/>
  <c r="E285" i="54"/>
  <c r="D285" i="54"/>
  <c r="C285" i="54"/>
  <c r="B285" i="54"/>
  <c r="G284" i="54"/>
  <c r="F284" i="54"/>
  <c r="E284" i="54"/>
  <c r="D284" i="54"/>
  <c r="C284" i="54"/>
  <c r="B284" i="54"/>
  <c r="G283" i="54"/>
  <c r="F283" i="54"/>
  <c r="E283" i="54"/>
  <c r="D283" i="54"/>
  <c r="C283" i="54"/>
  <c r="B283" i="54"/>
  <c r="G282" i="54"/>
  <c r="F282" i="54"/>
  <c r="E282" i="54"/>
  <c r="D282" i="54"/>
  <c r="C282" i="54"/>
  <c r="B282" i="54"/>
  <c r="G281" i="54"/>
  <c r="F281" i="54"/>
  <c r="E281" i="54"/>
  <c r="D281" i="54"/>
  <c r="C281" i="54"/>
  <c r="B281" i="54"/>
  <c r="G280" i="54"/>
  <c r="F280" i="54"/>
  <c r="E280" i="54"/>
  <c r="D280" i="54"/>
  <c r="C280" i="54"/>
  <c r="B280" i="54"/>
  <c r="G279" i="54"/>
  <c r="F279" i="54"/>
  <c r="E279" i="54"/>
  <c r="D279" i="54"/>
  <c r="C279" i="54"/>
  <c r="B279" i="54"/>
  <c r="G278" i="54"/>
  <c r="F278" i="54"/>
  <c r="E278" i="54"/>
  <c r="D278" i="54"/>
  <c r="C278" i="54"/>
  <c r="B278" i="54"/>
  <c r="G277" i="54"/>
  <c r="F277" i="54"/>
  <c r="E277" i="54"/>
  <c r="D277" i="54"/>
  <c r="C277" i="54"/>
  <c r="B277" i="54"/>
  <c r="G276" i="54"/>
  <c r="F276" i="54"/>
  <c r="E276" i="54"/>
  <c r="D276" i="54"/>
  <c r="C276" i="54"/>
  <c r="B276" i="54"/>
  <c r="G275" i="54"/>
  <c r="F275" i="54"/>
  <c r="E275" i="54"/>
  <c r="D275" i="54"/>
  <c r="C275" i="54"/>
  <c r="B275" i="54"/>
  <c r="G274" i="54"/>
  <c r="F274" i="54"/>
  <c r="E274" i="54"/>
  <c r="D274" i="54"/>
  <c r="C274" i="54"/>
  <c r="B274" i="54"/>
  <c r="G273" i="54"/>
  <c r="F273" i="54"/>
  <c r="E273" i="54"/>
  <c r="D273" i="54"/>
  <c r="C273" i="54"/>
  <c r="B273" i="54"/>
  <c r="G272" i="54"/>
  <c r="F272" i="54"/>
  <c r="E272" i="54"/>
  <c r="D272" i="54"/>
  <c r="C272" i="54"/>
  <c r="B272" i="54"/>
  <c r="G271" i="54"/>
  <c r="F271" i="54"/>
  <c r="E271" i="54"/>
  <c r="D271" i="54"/>
  <c r="C271" i="54"/>
  <c r="B271" i="54"/>
  <c r="G270" i="54"/>
  <c r="F270" i="54"/>
  <c r="E270" i="54"/>
  <c r="D270" i="54"/>
  <c r="C270" i="54"/>
  <c r="B270" i="54"/>
  <c r="G269" i="54"/>
  <c r="F269" i="54"/>
  <c r="E269" i="54"/>
  <c r="D269" i="54"/>
  <c r="C269" i="54"/>
  <c r="B269" i="54"/>
  <c r="G268" i="54"/>
  <c r="F268" i="54"/>
  <c r="E268" i="54"/>
  <c r="D268" i="54"/>
  <c r="C268" i="54"/>
  <c r="B268" i="54"/>
  <c r="G267" i="54"/>
  <c r="F267" i="54"/>
  <c r="E267" i="54"/>
  <c r="D267" i="54"/>
  <c r="C267" i="54"/>
  <c r="B267" i="54"/>
  <c r="G266" i="54"/>
  <c r="F266" i="54"/>
  <c r="E266" i="54"/>
  <c r="D266" i="54"/>
  <c r="C266" i="54"/>
  <c r="B266" i="54"/>
  <c r="G265" i="54"/>
  <c r="F265" i="54"/>
  <c r="E265" i="54"/>
  <c r="D265" i="54"/>
  <c r="C265" i="54"/>
  <c r="B265" i="54"/>
  <c r="G264" i="54"/>
  <c r="F264" i="54"/>
  <c r="E264" i="54"/>
  <c r="D264" i="54"/>
  <c r="C264" i="54"/>
  <c r="B264" i="54"/>
  <c r="G263" i="54"/>
  <c r="F263" i="54"/>
  <c r="E263" i="54"/>
  <c r="D263" i="54"/>
  <c r="C263" i="54"/>
  <c r="B263" i="54"/>
  <c r="G262" i="54"/>
  <c r="F262" i="54"/>
  <c r="E262" i="54"/>
  <c r="D262" i="54"/>
  <c r="C262" i="54"/>
  <c r="B262" i="54"/>
  <c r="G261" i="54"/>
  <c r="F261" i="54"/>
  <c r="E261" i="54"/>
  <c r="D261" i="54"/>
  <c r="C261" i="54"/>
  <c r="B261" i="54"/>
  <c r="G260" i="54"/>
  <c r="F260" i="54"/>
  <c r="E260" i="54"/>
  <c r="D260" i="54"/>
  <c r="C260" i="54"/>
  <c r="B260" i="54"/>
  <c r="G259" i="54"/>
  <c r="F259" i="54"/>
  <c r="E259" i="54"/>
  <c r="D259" i="54"/>
  <c r="C259" i="54"/>
  <c r="B259" i="54"/>
  <c r="G258" i="54"/>
  <c r="F258" i="54"/>
  <c r="E258" i="54"/>
  <c r="D258" i="54"/>
  <c r="C258" i="54"/>
  <c r="B258" i="54"/>
  <c r="G257" i="54"/>
  <c r="F257" i="54"/>
  <c r="E257" i="54"/>
  <c r="D257" i="54"/>
  <c r="C257" i="54"/>
  <c r="B257" i="54"/>
  <c r="G256" i="54"/>
  <c r="F256" i="54"/>
  <c r="E256" i="54"/>
  <c r="D256" i="54"/>
  <c r="C256" i="54"/>
  <c r="B256" i="54"/>
  <c r="G255" i="54"/>
  <c r="F255" i="54"/>
  <c r="E255" i="54"/>
  <c r="D255" i="54"/>
  <c r="C255" i="54"/>
  <c r="B255" i="54"/>
  <c r="G254" i="54"/>
  <c r="F254" i="54"/>
  <c r="E254" i="54"/>
  <c r="D254" i="54"/>
  <c r="C254" i="54"/>
  <c r="B254" i="54"/>
  <c r="G253" i="54"/>
  <c r="F253" i="54"/>
  <c r="E253" i="54"/>
  <c r="D253" i="54"/>
  <c r="C253" i="54"/>
  <c r="B253" i="54"/>
  <c r="G252" i="54"/>
  <c r="F252" i="54"/>
  <c r="E252" i="54"/>
  <c r="D252" i="54"/>
  <c r="C252" i="54"/>
  <c r="B252" i="54"/>
  <c r="G251" i="54"/>
  <c r="F251" i="54"/>
  <c r="E251" i="54"/>
  <c r="D251" i="54"/>
  <c r="C251" i="54"/>
  <c r="B251" i="54"/>
  <c r="G250" i="54"/>
  <c r="F250" i="54"/>
  <c r="E250" i="54"/>
  <c r="D250" i="54"/>
  <c r="C250" i="54"/>
  <c r="B250" i="54"/>
  <c r="G249" i="54"/>
  <c r="F249" i="54"/>
  <c r="E249" i="54"/>
  <c r="D249" i="54"/>
  <c r="C249" i="54"/>
  <c r="B249" i="54"/>
  <c r="G248" i="54"/>
  <c r="F248" i="54"/>
  <c r="E248" i="54"/>
  <c r="D248" i="54"/>
  <c r="C248" i="54"/>
  <c r="B248" i="54"/>
  <c r="G247" i="54"/>
  <c r="F247" i="54"/>
  <c r="E247" i="54"/>
  <c r="D247" i="54"/>
  <c r="C247" i="54"/>
  <c r="B247" i="54"/>
  <c r="G246" i="54"/>
  <c r="F246" i="54"/>
  <c r="E246" i="54"/>
  <c r="D246" i="54"/>
  <c r="C246" i="54"/>
  <c r="B246" i="54"/>
  <c r="G245" i="54"/>
  <c r="F245" i="54"/>
  <c r="E245" i="54"/>
  <c r="D245" i="54"/>
  <c r="C245" i="54"/>
  <c r="B245" i="54"/>
  <c r="G244" i="54"/>
  <c r="F244" i="54"/>
  <c r="E244" i="54"/>
  <c r="D244" i="54"/>
  <c r="C244" i="54"/>
  <c r="B244" i="54"/>
  <c r="G243" i="54"/>
  <c r="F243" i="54"/>
  <c r="E243" i="54"/>
  <c r="D243" i="54"/>
  <c r="C243" i="54"/>
  <c r="B243" i="54"/>
  <c r="G242" i="54"/>
  <c r="F242" i="54"/>
  <c r="E242" i="54"/>
  <c r="D242" i="54"/>
  <c r="C242" i="54"/>
  <c r="B242" i="54"/>
  <c r="G241" i="54"/>
  <c r="F241" i="54"/>
  <c r="E241" i="54"/>
  <c r="D241" i="54"/>
  <c r="C241" i="54"/>
  <c r="B241" i="54"/>
  <c r="G240" i="54"/>
  <c r="F240" i="54"/>
  <c r="E240" i="54"/>
  <c r="D240" i="54"/>
  <c r="C240" i="54"/>
  <c r="B240" i="54"/>
  <c r="G239" i="54"/>
  <c r="F239" i="54"/>
  <c r="E239" i="54"/>
  <c r="D239" i="54"/>
  <c r="C239" i="54"/>
  <c r="B239" i="54"/>
  <c r="G238" i="54"/>
  <c r="F238" i="54"/>
  <c r="E238" i="54"/>
  <c r="D238" i="54"/>
  <c r="C238" i="54"/>
  <c r="B238" i="54"/>
  <c r="G237" i="54"/>
  <c r="F237" i="54"/>
  <c r="E237" i="54"/>
  <c r="D237" i="54"/>
  <c r="C237" i="54"/>
  <c r="B237" i="54"/>
  <c r="G236" i="54"/>
  <c r="F236" i="54"/>
  <c r="E236" i="54"/>
  <c r="D236" i="54"/>
  <c r="C236" i="54"/>
  <c r="B236" i="54"/>
  <c r="G235" i="54"/>
  <c r="F235" i="54"/>
  <c r="E235" i="54"/>
  <c r="D235" i="54"/>
  <c r="C235" i="54"/>
  <c r="B235" i="54"/>
  <c r="G234" i="54"/>
  <c r="F234" i="54"/>
  <c r="E234" i="54"/>
  <c r="D234" i="54"/>
  <c r="C234" i="54"/>
  <c r="B234" i="54"/>
  <c r="G233" i="54"/>
  <c r="F233" i="54"/>
  <c r="E233" i="54"/>
  <c r="D233" i="54"/>
  <c r="C233" i="54"/>
  <c r="B233" i="54"/>
  <c r="G232" i="54"/>
  <c r="F232" i="54"/>
  <c r="E232" i="54"/>
  <c r="D232" i="54"/>
  <c r="C232" i="54"/>
  <c r="B232" i="54"/>
  <c r="G231" i="54"/>
  <c r="F231" i="54"/>
  <c r="E231" i="54"/>
  <c r="D231" i="54"/>
  <c r="C231" i="54"/>
  <c r="B231" i="54"/>
  <c r="G230" i="54"/>
  <c r="F230" i="54"/>
  <c r="E230" i="54"/>
  <c r="D230" i="54"/>
  <c r="C230" i="54"/>
  <c r="B230" i="54"/>
  <c r="G229" i="54"/>
  <c r="F229" i="54"/>
  <c r="E229" i="54"/>
  <c r="D229" i="54"/>
  <c r="C229" i="54"/>
  <c r="B229" i="54"/>
  <c r="G228" i="54"/>
  <c r="F228" i="54"/>
  <c r="E228" i="54"/>
  <c r="D228" i="54"/>
  <c r="C228" i="54"/>
  <c r="B228" i="54"/>
  <c r="G227" i="54"/>
  <c r="F227" i="54"/>
  <c r="E227" i="54"/>
  <c r="D227" i="54"/>
  <c r="C227" i="54"/>
  <c r="B227" i="54"/>
  <c r="G226" i="54"/>
  <c r="F226" i="54"/>
  <c r="E226" i="54"/>
  <c r="D226" i="54"/>
  <c r="C226" i="54"/>
  <c r="B226" i="54"/>
  <c r="G225" i="54"/>
  <c r="F225" i="54"/>
  <c r="E225" i="54"/>
  <c r="D225" i="54"/>
  <c r="C225" i="54"/>
  <c r="B225" i="54"/>
  <c r="G224" i="54"/>
  <c r="F224" i="54"/>
  <c r="E224" i="54"/>
  <c r="D224" i="54"/>
  <c r="C224" i="54"/>
  <c r="B224" i="54"/>
  <c r="G223" i="54"/>
  <c r="F223" i="54"/>
  <c r="E223" i="54"/>
  <c r="D223" i="54"/>
  <c r="C223" i="54"/>
  <c r="B223" i="54"/>
  <c r="G222" i="54"/>
  <c r="F222" i="54"/>
  <c r="E222" i="54"/>
  <c r="D222" i="54"/>
  <c r="C222" i="54"/>
  <c r="B222" i="54"/>
  <c r="G221" i="54"/>
  <c r="F221" i="54"/>
  <c r="E221" i="54"/>
  <c r="D221" i="54"/>
  <c r="C221" i="54"/>
  <c r="B221" i="54"/>
  <c r="G220" i="54"/>
  <c r="F220" i="54"/>
  <c r="E220" i="54"/>
  <c r="D220" i="54"/>
  <c r="C220" i="54"/>
  <c r="B220" i="54"/>
  <c r="G219" i="54"/>
  <c r="F219" i="54"/>
  <c r="E219" i="54"/>
  <c r="D219" i="54"/>
  <c r="C219" i="54"/>
  <c r="B219" i="54"/>
  <c r="G218" i="54"/>
  <c r="F218" i="54"/>
  <c r="E218" i="54"/>
  <c r="D218" i="54"/>
  <c r="C218" i="54"/>
  <c r="B218" i="54"/>
  <c r="G217" i="54"/>
  <c r="F217" i="54"/>
  <c r="E217" i="54"/>
  <c r="D217" i="54"/>
  <c r="C217" i="54"/>
  <c r="B217" i="54"/>
  <c r="G216" i="54"/>
  <c r="F216" i="54"/>
  <c r="E216" i="54"/>
  <c r="D216" i="54"/>
  <c r="C216" i="54"/>
  <c r="B216" i="54"/>
  <c r="M25" i="54"/>
  <c r="M22" i="54"/>
  <c r="M19" i="54"/>
  <c r="M16" i="54"/>
  <c r="M13" i="54"/>
  <c r="M10" i="54"/>
  <c r="C3" i="12"/>
</calcChain>
</file>

<file path=xl/sharedStrings.xml><?xml version="1.0" encoding="utf-8"?>
<sst xmlns="http://schemas.openxmlformats.org/spreadsheetml/2006/main" count="1188" uniqueCount="675">
  <si>
    <t>átlag</t>
  </si>
  <si>
    <t>szórás</t>
  </si>
  <si>
    <t>osztályok</t>
  </si>
  <si>
    <t>elemszám</t>
  </si>
  <si>
    <t>Inhalt</t>
  </si>
  <si>
    <t>Tartalomjegyzék</t>
  </si>
  <si>
    <t>Contents</t>
  </si>
  <si>
    <t>1.</t>
  </si>
  <si>
    <t>2.</t>
  </si>
  <si>
    <t>3.</t>
  </si>
  <si>
    <t>Excelfüggvények használata</t>
  </si>
  <si>
    <t>Minta paramétereinek meghatározása teljes mintából</t>
  </si>
  <si>
    <t>4.</t>
  </si>
  <si>
    <t>5.</t>
  </si>
  <si>
    <t>Gyakoriságok meghatározása és ábrázolása</t>
  </si>
  <si>
    <t>Minta paramétereinek meghatározása gyakorisági eloszlásból</t>
  </si>
  <si>
    <t>6.</t>
  </si>
  <si>
    <t>7.</t>
  </si>
  <si>
    <t>8.</t>
  </si>
  <si>
    <t>9.</t>
  </si>
  <si>
    <t>Függvények ábrázolása, függvény illesztése mérési adatokra</t>
  </si>
  <si>
    <t>Elméleti eloszlás paramétereinek és intervallumainak becslése minta gyakorisági eloszlása alapján</t>
  </si>
  <si>
    <t>magyar</t>
  </si>
  <si>
    <t>deutsch</t>
  </si>
  <si>
    <t>English</t>
  </si>
  <si>
    <t>Anwendung der Excelfunktionen</t>
  </si>
  <si>
    <t>Darstellung von Funktionen, Anpassung von Funktionen an gemessenen Daten</t>
  </si>
  <si>
    <t>Bestimmung und Darstellung von Häufigkeiten</t>
  </si>
  <si>
    <t>Bestimmung von Stichprobenparametern aus gesamter Stichprobe.</t>
  </si>
  <si>
    <t>How to use Excel functions</t>
  </si>
  <si>
    <t>Displaying functions, fitting a function to measured data</t>
  </si>
  <si>
    <t>Determining and displaying frequencies</t>
  </si>
  <si>
    <t>Determining sample parameters from whole sample</t>
  </si>
  <si>
    <t>Bestimmung von Stichprobenparametern aus Häufigkeitsverteilung</t>
  </si>
  <si>
    <t>Determining sample parameters from frequency distribution</t>
  </si>
  <si>
    <t>Írd be a kért értékeket a zöld cellákba!</t>
  </si>
  <si>
    <t>Give the asked values in the green cells.</t>
  </si>
  <si>
    <r>
      <t xml:space="preserve">Válassz a legördülő listából egy nyelvet! </t>
    </r>
    <r>
      <rPr>
        <sz val="11"/>
        <color rgb="FFFF6600"/>
        <rFont val="Calibri"/>
        <family val="2"/>
        <charset val="238"/>
        <scheme val="minor"/>
      </rPr>
      <t>Wahl eine Sprache aus der herunterrollenden Liste!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0000FF"/>
        <rFont val="Calibri"/>
        <family val="2"/>
        <charset val="238"/>
        <scheme val="minor"/>
      </rPr>
      <t>Choose a language from the drop-down list.</t>
    </r>
  </si>
  <si>
    <t>Bestimmung der Parameter von Wahrscheinlichkeitsverteilungen</t>
  </si>
  <si>
    <t>Schätzung der Parameter und Intervallen von Wahrscheinlichkeitsverteilungen aus der Häufigkeitsverteilung einer Stichprobe</t>
  </si>
  <si>
    <t>Determining the parameters of probability distributions</t>
  </si>
  <si>
    <t>Valószínűségi eloszlás paramétereinek meghatározása</t>
  </si>
  <si>
    <t>Estimating the parameters and intervals of theoretical distributions from frequency distribution of a sample</t>
  </si>
  <si>
    <t>Probability calculus with discrete random variables</t>
  </si>
  <si>
    <t>Valószínűségszámítás diszkrét eloszlású valószínűségi változókkal</t>
  </si>
  <si>
    <t>Wahrscheinlichkeitsrechnung mit diskreten Zufallsvariablen</t>
  </si>
  <si>
    <t>Gib die gefragten Werte in den grünen Zellen!</t>
  </si>
  <si>
    <t>Készítette: dr. Agócs Gergely (Észrevételeket (pl. esetleges hibákról, hiányosságokról) kérlek ide írd meg: gergelyagocs kukac gmail com)</t>
  </si>
  <si>
    <t>Erarbeitet von: Gergely AGÓCS PhD (Bemerkungen (z.B. zu eventuellen Fehler) bitte an: gergelyagocs Klammeraffe gmail com)</t>
  </si>
  <si>
    <t>Created by: Gergely AGÓCS PhD (Please send comments and reflections (e.g. on possible errors) to: gergelyagocs at gmail com)</t>
  </si>
  <si>
    <r>
      <t>σ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</si>
  <si>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x</t>
  </si>
  <si>
    <t>μ =</t>
  </si>
  <si>
    <t>n</t>
  </si>
  <si>
    <t>=NORM.S.ELOSZLÁS()</t>
  </si>
  <si>
    <t>=NORM.S.VERT()</t>
  </si>
  <si>
    <t>=NORM.S.DIST()</t>
  </si>
  <si>
    <t>=NORM.S.INVERZ()</t>
  </si>
  <si>
    <t>=NORM.S.INV()</t>
  </si>
  <si>
    <t>=T.INVERZ()</t>
  </si>
  <si>
    <t>=T.INV()</t>
  </si>
  <si>
    <t>=T.ELOSZL()</t>
  </si>
  <si>
    <t>=T.VERT()</t>
  </si>
  <si>
    <t>=T.DIST()</t>
  </si>
  <si>
    <t>=NORM.ELOSZLÁS()</t>
  </si>
  <si>
    <t>=NORM.VERT()</t>
  </si>
  <si>
    <t>=NORM.DIST()</t>
  </si>
  <si>
    <t>=NORM.INVERZ()</t>
  </si>
  <si>
    <t>=NORM.INV()</t>
  </si>
  <si>
    <t>A várható érték (μ) az eloszlás "közepét" adja meg.</t>
  </si>
  <si>
    <t>A normális eloszlást két paraméterrel, a várható értékkel (μ) és az elméleti szórással (σ) adjuk meg.</t>
  </si>
  <si>
    <t xml:space="preserve">μ = </t>
  </si>
  <si>
    <t xml:space="preserve">σ = </t>
  </si>
  <si>
    <t>Az elméleti szórás (σ) a várható érték és az inflexiós pont (áthajlási pont) közötti távolságot (azaz a függvény "szélességét") adja meg.</t>
  </si>
  <si>
    <t xml:space="preserve"> - Először eltoljuk a függvény közepét nullába: eltolás μ-vel, vagyis minden x-ből levonunk μ-t.</t>
  </si>
  <si>
    <t>Az így kapott normális eloszlást standard normális eloszlásnak nevezzük.</t>
  </si>
  <si>
    <t>A különféle normális eloszlású valószínűségi változók különféle paraméterekkel rendelkeznek.</t>
  </si>
  <si>
    <t>A közös vonásokat kihangsúlyozandó célszerű az eloszlásokat standardizálni:</t>
  </si>
  <si>
    <t>Legyen x normális eloszlású (más néven Gauß-eloszlású) valószínűségi változó.</t>
  </si>
  <si>
    <t>Az eloszlás paramétereinek ismeretében meghatározható:</t>
  </si>
  <si>
    <t>Excel segítségével mindkét irányba számolhatunk:</t>
  </si>
  <si>
    <t xml:space="preserve"> - ha adott x értékhez tartozó p-t keressük, akkor …</t>
  </si>
  <si>
    <t xml:space="preserve"> - ha adott p-hez keressük az x-et, akkor szintén …</t>
  </si>
  <si>
    <t>A pontbeli valószínűségsűrűség is meghatározható:</t>
  </si>
  <si>
    <t xml:space="preserve"> - x-ből a NORM.ELOSZLÁS függvénnyel</t>
  </si>
  <si>
    <t xml:space="preserve"> - z-ből a NORM.S.ELOSZLÁS függvénnyel</t>
  </si>
  <si>
    <t>Ha két érték közötti tartomány valószínűségét szeretnénk kiszámolni:</t>
  </si>
  <si>
    <t>Ha jobb oldali valószínűségra vagyunk kíváncsiak:</t>
  </si>
  <si>
    <t xml:space="preserve"> - akkor 1-ből kell levonnunk a komplementer baloldali valószínűséget</t>
  </si>
  <si>
    <t xml:space="preserve"> - akkor a nagyobb érték bal oldali valószínűségéből levonjuk a kisebb értékét</t>
  </si>
  <si>
    <t>Mekkora a valószínűsége, hogy a változó értéke …</t>
  </si>
  <si>
    <t>… kisebb, mint 92 cm?</t>
  </si>
  <si>
    <t>… kisebb, mint 85 cm?</t>
  </si>
  <si>
    <t>… kisebb, mint 95 cm?</t>
  </si>
  <si>
    <t>… kisebb, mint 100 cm?</t>
  </si>
  <si>
    <t>Mekkora a valószínűsége, hogy egy véletlenül kiválasztott 31 hónapos fiúgyermek …</t>
  </si>
  <si>
    <t>… nagyobb, mint 85 cm?</t>
  </si>
  <si>
    <t>… nagyobb, mint 93 cm?</t>
  </si>
  <si>
    <t>… nagyobb, mint 100 cm?</t>
  </si>
  <si>
    <t>… nagyobb, mint 150 cm?</t>
  </si>
  <si>
    <t>… 90 cm és 95 cm közé esik?</t>
  </si>
  <si>
    <t>… 80 cm és 85 cm közé esik?</t>
  </si>
  <si>
    <t>… 85 cm és 90 cm közé esik?</t>
  </si>
  <si>
    <t>… 95 cm és 100 cm közé esik?</t>
  </si>
  <si>
    <t>… a "várható érték ± szórás" tartományba esik?</t>
  </si>
  <si>
    <t>… a "várható érték ± három szórás" tartományba esik?</t>
  </si>
  <si>
    <t>… a "várható érték ± két szórás" tartományba esik?</t>
  </si>
  <si>
    <t>… 79 cm-nél kisebb vagy 99 cm-nél nagyobb?</t>
  </si>
  <si>
    <t>… a "várható érték ± két szórás" tartományon kívül esik?</t>
  </si>
  <si>
    <t>… a μ+σ és a μ+2σ közötti tartományba esik?</t>
  </si>
  <si>
    <t>Add meg …</t>
  </si>
  <si>
    <t>… a 10. percentilist.</t>
  </si>
  <si>
    <t>… az interkvartilis terjedelmet.</t>
  </si>
  <si>
    <t>… azt az értéket, amelynél az értékek 15%-a kisebb.</t>
  </si>
  <si>
    <t>… azt az értéket, amelyiknél az értékek 10%-a nagyobb.</t>
  </si>
  <si>
    <t>… azt az értéket, amelyiknél az értékek 60%-a nagyobb.</t>
  </si>
  <si>
    <t>… annak az intervallumnak az alsó határát, amelybe az értékek legvalószínűbb 95%-a tartozik.</t>
  </si>
  <si>
    <t>… annak az intervallumnak a felső határát, amelybe az értékek legvalószínűbb 95%-a tartozik.</t>
  </si>
  <si>
    <t>… kisebb a várható értéknél?</t>
  </si>
  <si>
    <t>Tekintsünk egy normális eloszlású valószínűségi változót, melynek várható értéke μ, szórása pedig σ.</t>
  </si>
  <si>
    <t>Mekkora valószínűséggel lesz egy véletlenül kiválasztott érték …</t>
  </si>
  <si>
    <t>A gyermekek testhossza normális eloszlású valószínűségi változó.</t>
  </si>
  <si>
    <t>… annak az intervallumnak az alsó határát, amelybe az értékek legvalószínűbb 99%-a tartozik.</t>
  </si>
  <si>
    <t>… annak az intervallumnak a felső határát, amelybe az értékek legvalószínűbb 99%-a tartozik.</t>
  </si>
  <si>
    <t>The length of children is a normally distributed random variable.</t>
  </si>
  <si>
    <t>A 31 hónapos fiúgyermekek esetén a várható érték 92,5 cm, az elméleti szórás 3,7 cm.</t>
  </si>
  <si>
    <t>With what probability falls the value of the random variable …</t>
  </si>
  <si>
    <t>… below 85 cm?</t>
  </si>
  <si>
    <t>… below 92 cm?</t>
  </si>
  <si>
    <t>… below 95 cm?</t>
  </si>
  <si>
    <t>… below 100 cm?</t>
  </si>
  <si>
    <t>… above 85 cm?</t>
  </si>
  <si>
    <t>… above 93 cm?</t>
  </si>
  <si>
    <t>… above 100 cm?</t>
  </si>
  <si>
    <t>… above 150 cm?</t>
  </si>
  <si>
    <t>… between 80 cm and 85 cm?</t>
  </si>
  <si>
    <t>… between 85 cm and 90 cm?</t>
  </si>
  <si>
    <t>… between 90 cm and 95 cm?</t>
  </si>
  <si>
    <t>… between 95 cm and 100 cm?</t>
  </si>
  <si>
    <t>… within the "expected value ± standard deviation" interval?</t>
  </si>
  <si>
    <t>… within the "expected value ± two standard deviations" interval?</t>
  </si>
  <si>
    <t>… within the "expected value ± three standard deviations" interval?</t>
  </si>
  <si>
    <t>… within the the interval between μ+σ and μ+2σ?</t>
  </si>
  <si>
    <t>… below 79 cm or above 99 cm?</t>
  </si>
  <si>
    <t>… out of the "expected value ± two standard deviations" interval?</t>
  </si>
  <si>
    <t>In case of 31-month-old boys the expected value is 92.5 cm, the standard deviation is 3.7 cm.</t>
  </si>
  <si>
    <t>What is the probability that a randomly selected 31-month-old boy …</t>
  </si>
  <si>
    <t>… egyenesen fekve elfér egy 90 cm hosszú ágyon?</t>
  </si>
  <si>
    <t>Be x a normally distributed (also: Gaussian) random variable.</t>
  </si>
  <si>
    <t>The normal distribution is given with two parameters: the expected value (μ) and the theoretical standard deviation (σ).</t>
  </si>
  <si>
    <t>The expected value (μ) gives the "middle" of the distribution.</t>
  </si>
  <si>
    <t>The theoretical standard deviation (σ) is the distance between the expected value and the inflection point, i.e. the "width" of the function.</t>
  </si>
  <si>
    <t>Die theoretische Streuung (σ) gibt der Abstand zwischen dem Erwartungswert und dem Wendepunkt, d.h. die "Breite" der Funktion.</t>
  </si>
  <si>
    <t>Sei x eine normalverteilte (auch: Gauß-verteilte) Zufallsvariable.</t>
  </si>
  <si>
    <t>Die Normalverteilung wird mit zwei Parametern: mit dem Erwartungswert (μ) und mit der theoretischen Streuung (σ) gegeben.</t>
  </si>
  <si>
    <t>Der Erwartungswert (μ) gibt das "Mittel" der Verteilung.</t>
  </si>
  <si>
    <t>Die verschiedenen normalverteilten Zufallsvariablen haben unterschiedliche Parameter.</t>
  </si>
  <si>
    <t>The various normally distributed random variables have different parameters.</t>
  </si>
  <si>
    <t xml:space="preserve"> - First, shift the middle of the function to zero: this means shifting by μ, that is, subtracting μ from every x.</t>
  </si>
  <si>
    <t xml:space="preserve"> - Másodszor a "szélességét" 1-re változtatjuk: minden (x-μ)-értéket elosztunk σ-val.</t>
  </si>
  <si>
    <t xml:space="preserve"> - Next, set the "width" of the function to 1: divide every (x-μ) by σ.</t>
  </si>
  <si>
    <t>The normal distribution formulated this way is called standard normal distribution.</t>
  </si>
  <si>
    <t>When the parameters of the distribution are known, we can determine:</t>
  </si>
  <si>
    <t xml:space="preserve"> - adott x értékhez tartozó kumulatív ("bal oldali") valószínűség: x → p (ez tulajdonképpen az integrál meghatározása)</t>
  </si>
  <si>
    <t xml:space="preserve"> - adott kumulatív valószínűséghez tartozó x érték: p → x (ez tulajdonképpen a kvantilis meghatározása)</t>
  </si>
  <si>
    <t xml:space="preserve"> - the x value belonging to a given cumulative probability: p → x (this is actually the determination of the quantile)</t>
  </si>
  <si>
    <t xml:space="preserve"> - the cumulative ("left tailed") probability belonging to a given x value: x → p  (this is actually the determination of the integral)</t>
  </si>
  <si>
    <t>Excel can be used to calculate in both directions:</t>
  </si>
  <si>
    <t xml:space="preserve"> - if we are looking for p belonging to a given x then …</t>
  </si>
  <si>
    <t xml:space="preserve">   … lehet két lépésben: x → z → p</t>
  </si>
  <si>
    <t xml:space="preserve">          - először standardizáljuk x-et (x → z),</t>
  </si>
  <si>
    <t xml:space="preserve">          - majd abból a NORM.S.ELOSZLÁS függvénnyel kiszámoljuk p-t (z → p).</t>
  </si>
  <si>
    <t xml:space="preserve">   … lehet egy lépésben: közvetlenül a NORM.ELOSZLÁS függvénnyel: x → p</t>
  </si>
  <si>
    <t xml:space="preserve">          - then calculate p from it using the NORM.S.DIST function (z → p)</t>
  </si>
  <si>
    <t xml:space="preserve"> - if if we are looking for x belonging to a given p then …</t>
  </si>
  <si>
    <t xml:space="preserve">   … we can again do it either in two steps:</t>
  </si>
  <si>
    <t xml:space="preserve">   … lehet két lépésben: p → z → x</t>
  </si>
  <si>
    <t xml:space="preserve">          - először a NORM.S.INVERZ függvénnyel meghatározzuk a z-t (p → z),</t>
  </si>
  <si>
    <t xml:space="preserve">          - majd abból kiszámoljuk x-et (z → x).</t>
  </si>
  <si>
    <t xml:space="preserve">   … lehet egy lépésben: közvetlenül a NORM.INVERZ függvénnyel: p → x</t>
  </si>
  <si>
    <t xml:space="preserve">          - first, determine z using the NORM.S.INV function (p → z),</t>
  </si>
  <si>
    <t xml:space="preserve">          - first, standardize x (x → z),</t>
  </si>
  <si>
    <t xml:space="preserve">          - then calculate x from it (z → x)</t>
  </si>
  <si>
    <t xml:space="preserve">   … we can do it either in two steps: x → z → p</t>
  </si>
  <si>
    <t xml:space="preserve">   … or we can do it in one step: directly with the NORM.DIST function: x → p</t>
  </si>
  <si>
    <t xml:space="preserve">   … or we can do it in one step: directly with the NORM.INV function: p → x</t>
  </si>
  <si>
    <t xml:space="preserve"> - then we have to subtract the complementary left-tailed probability from one.</t>
  </si>
  <si>
    <t>If we want to find a right-tailed probability:</t>
  </si>
  <si>
    <t>If we want to find the probability of an interval between two values:</t>
  </si>
  <si>
    <t xml:space="preserve"> - then we subtract the left-tailed probability of the smaller value from that of the greater value</t>
  </si>
  <si>
    <t>The probability density belonging to a given x may also be determined:</t>
  </si>
  <si>
    <t>… 90 cm-nek?</t>
  </si>
  <si>
    <t>… 92,5 cm-nek?</t>
  </si>
  <si>
    <t>… 95 cm-nek?</t>
  </si>
  <si>
    <t>… kisebb, mint μ-σ?</t>
  </si>
  <si>
    <t>… kisebb, mint μ-3σ?</t>
  </si>
  <si>
    <t>… kisebb, mint μ-2σ?</t>
  </si>
  <si>
    <t>… kisebb, mint μ+σ?</t>
  </si>
  <si>
    <t>… kisebb, mint μ+2σ?</t>
  </si>
  <si>
    <t>… kisebb, mint μ+3σ?</t>
  </si>
  <si>
    <t>Mekkora a pontos valószínűség?</t>
  </si>
  <si>
    <t>A normális eloszlású valószínűségi változó értéke kb. 68%-os valószínűséggel esik a μ±σ tartományba.</t>
  </si>
  <si>
    <t>A normális eloszlású valószínűségi változó értéke kb. 95%-os valószínűséggel esik a μ±2σ tartományba.</t>
  </si>
  <si>
    <t>A normális eloszlású valószínűségi változó értéke kb. 99,7%-os valószínűséggel esik a μ±3σ tartományba.</t>
  </si>
  <si>
    <t xml:space="preserve"> - egy véletlenül kiválasztott elem kb. 68%-os valószínűséggel esik a μ±σ tartományba</t>
  </si>
  <si>
    <t xml:space="preserve"> - egy véletlenül kiválasztott elem kb. 95%-os valószínűséggel esik a μ±2σ tartományba</t>
  </si>
  <si>
    <t xml:space="preserve"> - egy véletlenül kiválasztott elem kb. 99,7%-os valószínűséggel esik a μ±3σ tartományba</t>
  </si>
  <si>
    <t xml:space="preserve">          … ez gyakorlatilag megfelel a normáltartománynak (más néven referenciatartomány)</t>
  </si>
  <si>
    <t xml:space="preserve">          … referenciatartomány: a valószínűségi változó értékeinek legvalószínűbb 95% át tartalmazza; ezzel találkozunk pl. a laborleleteken</t>
  </si>
  <si>
    <t>Gyakorlati szempontból fontosak a μ-től egész σ-nyira lévő tartományok:</t>
  </si>
  <si>
    <t>Alább egy vérvizsgálat eredményeit tartalmazó laborlelet látható.</t>
  </si>
  <si>
    <t>Normális eloszlású valószínűségi változó esetén az értékek mekkora valószínűséggel esnek …</t>
  </si>
  <si>
    <t>… μ-2σ alá?</t>
  </si>
  <si>
    <t>… μ-2σ és μ-σ közé?</t>
  </si>
  <si>
    <t>… μ-σ és μ közé?</t>
  </si>
  <si>
    <t>… μ és μ+σ közé?</t>
  </si>
  <si>
    <t>… μ+σ és μ+2σ közé?</t>
  </si>
  <si>
    <t>… μ+2σ fölé?</t>
  </si>
  <si>
    <t>A várható értéktől hány szigmányira van az a határ, amely …</t>
  </si>
  <si>
    <t>Add meg pontosan ennek az intervallumnak az alsó határát μ-től számolt σ egységekben.</t>
  </si>
  <si>
    <t>Add meg pontosan ennek az intervallumnak a felett határát μ-től számolt σ egységekben.</t>
  </si>
  <si>
    <t>Let us consider a normally distributed random variable with an expected value of μ and a theoretical standard deviation of σ.</t>
  </si>
  <si>
    <t>What is the probability that a randomly chosen value …</t>
  </si>
  <si>
    <t>… falls below the expected value?</t>
  </si>
  <si>
    <t>… falls below μ-3σ?</t>
  </si>
  <si>
    <t>… falls below μ-2σ?</t>
  </si>
  <si>
    <t>… falls below μ-σ?</t>
  </si>
  <si>
    <t>… falls below μ+σ?</t>
  </si>
  <si>
    <t>… falls below μ+2σ?</t>
  </si>
  <si>
    <t>… falls below μ+3σ?</t>
  </si>
  <si>
    <t>The value of a normally distributed variable falls with approx. 68% perobability within the μ±σ interval.</t>
  </si>
  <si>
    <t>The value of a normally distributed variable falls with approx. 95% perobability within the μ±2σ interval.</t>
  </si>
  <si>
    <t>The value of a normally distributed variable falls with approx. 99.7% perobability within the μ±3σ interval.</t>
  </si>
  <si>
    <t>What is the precise probability?</t>
  </si>
  <si>
    <t>Mekkora valószínűséggel esik a normális eloszlású valószínűségi változó értéke a μ±4σ tartományba?</t>
  </si>
  <si>
    <t>With what probability does the value of a normally distributed random variable fall within the μ±4σ interval?</t>
  </si>
  <si>
    <t>In case of a normally distributed random variable, with what probability does the value fall …</t>
  </si>
  <si>
    <t>… below μ-2σ?</t>
  </si>
  <si>
    <t>… between μ-2σ and μ-σ?</t>
  </si>
  <si>
    <t>… between μ-σ and μ?</t>
  </si>
  <si>
    <t>… above μ+2σ?</t>
  </si>
  <si>
    <t>… between μ and μ+σ?</t>
  </si>
  <si>
    <t>… between μ+σ and μ+2σ?</t>
  </si>
  <si>
    <t>σ =</t>
  </si>
  <si>
    <t>How many sigmas away from the expected value is the limit …</t>
  </si>
  <si>
    <t>… below which falls the random variable with 0.1% probability?</t>
  </si>
  <si>
    <t>… below which falls the random variable with 0.5% probability?</t>
  </si>
  <si>
    <t>… below which falls the random variable with 1% probability?</t>
  </si>
  <si>
    <t>… below which falls the random variable with 5% probability?</t>
  </si>
  <si>
    <t>… above which falls the random variable with 1% probability?</t>
  </si>
  <si>
    <t>A normális eloszlású valószínűségi változó által felvett értékek 95%-át hozzávetőlegesen a μ±2σ tartomány tartalmazza.</t>
  </si>
  <si>
    <t>95% of the values assumed by the normally distributed random variable is contained in the interval equalling roughly μ±2σ.</t>
  </si>
  <si>
    <t>Give the exact lower limit of this interval in σ units measured from μ.</t>
  </si>
  <si>
    <t>Give the exact upper limit of this interval in σ units measured from μ.</t>
  </si>
  <si>
    <t>The fourth argument of the NORM.DIST(x,mean,standard_dev,cumulative) function should be: cumulative = TRUE</t>
  </si>
  <si>
    <t>A NORM.ELOSZLÁS(x;középérték;szórás;eloszlásfv) függvény negyedik argumentuma legyen: eloszlásfv = IGAZ</t>
  </si>
  <si>
    <t>Sei das vierte Argument der NORM.VERT(x;Mittelwert;Standabwn;kumuliert) Funktion: Kumuliert = WAHR</t>
  </si>
  <si>
    <t>Sei das zweite Argument der NORM.S.VERT(z;kumuliert) Funktion: Kumuliert = WAHR</t>
  </si>
  <si>
    <t>A NORM.S.ELOSZLÁS(z;eloszlásfv) függvény második argumentuma legyen: eloszlásfv = IGAZ</t>
  </si>
  <si>
    <t>The second argument of the NORM.S.DIST(z,cumulative) function should be: cumulative = TRUE</t>
  </si>
  <si>
    <t>A NORM.ELOSZLÁS(x;középérték;szórás;eloszlásfv) függvény negyedik argumentuma legyen: eloszlásfv = HAMIS</t>
  </si>
  <si>
    <t>Sei das vierte Argument der NORM.VERT(x;Mittelwert;Standabwn;kumuliert) Funktion: Kumuliert = FALSCH</t>
  </si>
  <si>
    <t>The fourth argument of the NORM.DIST(x,mean,standard_dev,cumulative) function should be: cumulative = FALSE</t>
  </si>
  <si>
    <t>A NORM.S.ELOSZLÁS(z;eloszlásfv) függvény második argumentuma legyen: eloszlásfv = HAMIS</t>
  </si>
  <si>
    <t>Sei das zweite Argument der NORM.S.VERT(z;kumuliert) Funktion: Kumuliert = FALSCH</t>
  </si>
  <si>
    <t>The second argument of the NORM.S.DIST(z,cumulative) function should be: cumulative = FALSE</t>
  </si>
  <si>
    <t>For practical reasons the ranges about μ with a width of multiples of σ are important:</t>
  </si>
  <si>
    <t xml:space="preserve"> - a randomly chosen element falls with approx. 68% probability within the μ±σ range.</t>
  </si>
  <si>
    <t xml:space="preserve"> - a randomly chosen element falls with approx. 95% probability within the μ±2σ range.</t>
  </si>
  <si>
    <t xml:space="preserve">          … this practically corresponds to the normal range (a.k.a. reference range)</t>
  </si>
  <si>
    <t xml:space="preserve">          … reference range: contains the most probable 95% of the values of the random variable; that is what we encounter on e.g. medical lab reports</t>
  </si>
  <si>
    <t xml:space="preserve"> - a randomly chosen element falls with approx. 99.7% probability within the μ±3σ range.</t>
  </si>
  <si>
    <t xml:space="preserve"> - from z with the NORM.S.DIST function</t>
  </si>
  <si>
    <t xml:space="preserve"> - from x with the NORM.DIST function</t>
  </si>
  <si>
    <t>To emphasize their common properties, it is appropriate to standardize normal distributions:</t>
  </si>
  <si>
    <t>Um die gemeinsame Züge zu betonen ist die Standardisierung der Verteilungen dienlich:</t>
  </si>
  <si>
    <t xml:space="preserve"> - Erstens, verschieben wir das Mittel der Funktion ins Null: Verschiebung mit μ, d.h. ziehen wir μ aus alle x-en ab.</t>
  </si>
  <si>
    <t xml:space="preserve"> - Zweitens, wir stellen die "Breite" auf 1 um: wir teilen alle (x-μ)-Werte mit σ.</t>
  </si>
  <si>
    <t>Die Wahrscheinlichkeitsdiechte, die einer gegebenen x gehört, kann auch bestimmt werden:</t>
  </si>
  <si>
    <t xml:space="preserve"> - aus x mit der NORM.VERT Funktion</t>
  </si>
  <si>
    <t xml:space="preserve"> - aus z mit der NORM.S.VERT Funktion</t>
  </si>
  <si>
    <t>Die so entstehende Normalverteilung wird Standardnormalvertelilung benannt.</t>
  </si>
  <si>
    <t>Wenn die Parameter der Verteilung bekannt sind, kann man die Folgende bestimmen:</t>
  </si>
  <si>
    <t xml:space="preserve"> - einem gegebenen x-Wert gehörende kumulative ("linksseitige") Wkeit: x → p (das ist praktisch die Bestimmung des Integrals)</t>
  </si>
  <si>
    <t xml:space="preserve"> - einer gegebenen kumulativen Wkeit gehörender x-Wert: p → x (das ist praktisch die Bestimmung des Quantils)</t>
  </si>
  <si>
    <t>Mit Excel kann man in beiden Richtungen rechnen:</t>
  </si>
  <si>
    <t xml:space="preserve">          - erstens standardisieren wir x (x → z),</t>
  </si>
  <si>
    <t xml:space="preserve">          - dann daraus berechnen wir p mit der NORM.S.VERT Funktion (z → p).</t>
  </si>
  <si>
    <t xml:space="preserve">   … ist das möglich auch in einen Schritt: direkt mit der NORM.VERT Funktion: x → p</t>
  </si>
  <si>
    <t xml:space="preserve">   … ist das möglich in zwei Schritten: x → z → p</t>
  </si>
  <si>
    <t>k</t>
  </si>
  <si>
    <t>p</t>
  </si>
  <si>
    <t>fejek száma</t>
  </si>
  <si>
    <t>Anzahl der Köpfe</t>
  </si>
  <si>
    <t>number of heads</t>
  </si>
  <si>
    <t>valószínűség</t>
  </si>
  <si>
    <t>Wahrscheinlichkeit</t>
  </si>
  <si>
    <t>Probability</t>
  </si>
  <si>
    <t>variancia</t>
  </si>
  <si>
    <t>2szórás</t>
  </si>
  <si>
    <t>4szórás</t>
  </si>
  <si>
    <t>binomiális eloszlás (n = 2, p = 0,5)</t>
  </si>
  <si>
    <t>binomiális eloszlás (n = 10, p = 0,5)</t>
  </si>
  <si>
    <t>binomiális eloszlás (n = 20, p = 0,5)</t>
  </si>
  <si>
    <t>binomiális eloszlás (n = 40, p = 0,5)</t>
  </si>
  <si>
    <t>binomiális eloszlás (n = 100, p = 0,5)</t>
  </si>
  <si>
    <t>binomiális eloszlás (n = 500, p = 0,5)</t>
  </si>
  <si>
    <t>Binomialverteilung (n = 2, p = 0,5)</t>
  </si>
  <si>
    <t>Binomialverteilung (n = 10, p = 0,5)</t>
  </si>
  <si>
    <t>Binomialverteilung (n = 20, p = 0,5)</t>
  </si>
  <si>
    <t>Binomialverteilung (n = 40, p = 0,5)</t>
  </si>
  <si>
    <t>Binomialverteilung (n = 100, p = 0,5)</t>
  </si>
  <si>
    <t>Binomialverteilung (n = 500, p = 0,5)</t>
  </si>
  <si>
    <t>binomial distribution (n = 2, p = 0.5)</t>
  </si>
  <si>
    <t>binomial distribution (n = 10, p = 0.5)</t>
  </si>
  <si>
    <t>binomial distribution (n = 20, p = 0.5)</t>
  </si>
  <si>
    <t>binomial distribution (n = 40, p = 0.5)</t>
  </si>
  <si>
    <t>binomial distribution (n = 100, p = 0.5)</t>
  </si>
  <si>
    <t>binomial distribution (n = 500, p = 0.5)</t>
  </si>
  <si>
    <t>átlag-4szórás</t>
  </si>
  <si>
    <t>átlag+4szórás</t>
  </si>
  <si>
    <t>n = 2</t>
  </si>
  <si>
    <t>n = 10</t>
  </si>
  <si>
    <t>n = 20</t>
  </si>
  <si>
    <t>n = 40</t>
  </si>
  <si>
    <t>n = 100</t>
  </si>
  <si>
    <t>n = 500</t>
  </si>
  <si>
    <t xml:space="preserve"> - wenn wir einem gegebenen p-Wert gehörenden x suchen, dann …</t>
  </si>
  <si>
    <t xml:space="preserve"> - wenn wir einem gegebenen x-Wert gehörenden p suchen, dann …</t>
  </si>
  <si>
    <t xml:space="preserve">   … ist das möglich in zwei Schritten: p → z → x</t>
  </si>
  <si>
    <t xml:space="preserve">          - erstens bestimmen wir z mit der NORM.S.INV Funktion (p → z),</t>
  </si>
  <si>
    <t xml:space="preserve">          - dann barachnen wir daraus x (z → x).</t>
  </si>
  <si>
    <t xml:space="preserve">   … ist das möglich auch in einen Schritt: direkt mit der NORM.INV Funktion: p → x</t>
  </si>
  <si>
    <t>Wenn wir die rechtseitige Wkeit bestimmen wollen:</t>
  </si>
  <si>
    <t>Wenn wir die Wkeit eines zwischen zwei Werten fallenden Intervals bestimmen wollen:</t>
  </si>
  <si>
    <t xml:space="preserve"> - dann müssen wir die komplementäre linksseitige Wkeit von eins abziehen</t>
  </si>
  <si>
    <t xml:space="preserve"> - dann müssen wir die linksseitige Wkeit des kleineren Werts von der des größeren Werts abziehen</t>
  </si>
  <si>
    <t>Von praktischer Sicht sind die Intervalle um μ mit Vielfachem von σ Breite wichtig:</t>
  </si>
  <si>
    <t xml:space="preserve"> - ein zufällig ausgewahltes Element fällt mit etwa 68% Wkeit in dem μ±σ Bereich.</t>
  </si>
  <si>
    <t xml:space="preserve"> - ein zufällig ausgewahltes Element fällt mit etwa 95% Wkeit in dem μ±2σ Bereich.</t>
  </si>
  <si>
    <t xml:space="preserve"> - ein zufällig ausgewahltes Element fällt mit etwa 99.7% Wkeit in dem μ±3σ Bereich.</t>
  </si>
  <si>
    <t xml:space="preserve">          … das entspricht praktisch dem Normalbereich (auch bekannt als Referenzbereich)</t>
  </si>
  <si>
    <t xml:space="preserve">          … Referenzbereich: enthält 95% der wahrscheinlichste Werte der Zufallsvariable</t>
  </si>
  <si>
    <t>A normális eloszlás paraméterei, standardizálása és valószínűségei</t>
  </si>
  <si>
    <t>Parameters, standardization, and probabilities of the normal distribution.</t>
  </si>
  <si>
    <t>a normális eloszlás közelítése szimmetrikus binomiális eloszlással</t>
  </si>
  <si>
    <t>approximation of the normal distribution with symmetrical binomial distribution</t>
  </si>
  <si>
    <t>Annäherung der Normalverteilung mit symmetrischer Binomialverteilung</t>
  </si>
  <si>
    <t xml:space="preserve"> - a binomiális eloszlás várható értéke (μ): n · p</t>
  </si>
  <si>
    <t>Látható, hogy n növekedésével a burkológörbe közelít a normális eloszlás sűrűségfüggvényéhez.</t>
  </si>
  <si>
    <t>Alább a bal oldali eloszlások burkológörbéi láthatók μ ± 4σ tartományban, megkönnyítve az összehasonlítást.</t>
  </si>
  <si>
    <t>One can see below the probability mass functions of symmetric (p = 0.5) binomial distributions with increasing number of trials (n).</t>
  </si>
  <si>
    <t>Alább szimmetrikus (p = 0,5) binomiális eloszlások valószínűségi tömegfüggvényei láthatók egyre növekvő kísérletszám (n) esetén.</t>
  </si>
  <si>
    <t>One can see below the envelopes of the distributions to the left in the μ ± 4σ range to facilitate comparison.</t>
  </si>
  <si>
    <t>Unten sind die Hüllkurven der Verteilungen nach links im μ ± 4σ Bereich zu sehen, um die Vergleichung zu erleichtern.</t>
  </si>
  <si>
    <t xml:space="preserve"> - der Erwartungswert der Binomialverteilung (μ): n · p</t>
  </si>
  <si>
    <t xml:space="preserve"> - the expected value of the binomial distribution (μ): n · p</t>
  </si>
  <si>
    <t>Es ist zu sehen, dass mit zunehmenden n die Hüllkurve die Dichtefunktion der Normalverteilung annähert.</t>
  </si>
  <si>
    <t>It is visible that with increasing n the envelope tends to the density function of normal distribution.</t>
  </si>
  <si>
    <t xml:space="preserve"> - a binomiális eloszlás elméleti varianciája (σ^2): n · p · (1–p)</t>
  </si>
  <si>
    <t xml:space="preserve"> - die theoretische Varianz der Binomialverteilung (σ^2): n · p · (1–p)</t>
  </si>
  <si>
    <t xml:space="preserve"> - the theoretical variance of the binomial distribution (σ^2): n · p · (1–p)</t>
  </si>
  <si>
    <t>Függvényhely a várható értékre és a szórásra standardizálva</t>
  </si>
  <si>
    <t>Valószínűség a maximumra standardizálva</t>
  </si>
  <si>
    <t>Probability standardized to the maximum</t>
  </si>
  <si>
    <t>Wahrscheinlichkeit standardisiert auf das Maximum</t>
  </si>
  <si>
    <t>Funktionslage standardisiert auf den Erwartungswert und die Standardabweichung</t>
  </si>
  <si>
    <t>Function point standardized to the expected value and the standard deviation</t>
  </si>
  <si>
    <t>Parameter, Standardisierung und Wahrscheinlichkeiten der Normalverteilung</t>
  </si>
  <si>
    <t>Látható, hogy ha n tart végtelenhez, akkor a burkológörbe a standard normális eloszláshoz tart.</t>
  </si>
  <si>
    <t>In order to achieve an even more direct comparison plot the envelope curves determined above in common coordinate system.</t>
  </si>
  <si>
    <t>A még közvetlenebb összehasonlítás érdekében ábrázoljuk közös koordinátarendszerben a fenti burkológörbéket.</t>
  </si>
  <si>
    <t>Um einen noch besseren Vergleich zu erreichen stellen wir die Hüllkurve nach oben in gemeinsamem Koordinatensystem.</t>
  </si>
  <si>
    <t>It can be seen that if n tends to infinity, the envelope tends to the standard normal distribution.</t>
  </si>
  <si>
    <t>Es ist zu sehen, dass wenn n gegen unendliche tendiert, dann die Hüllkurve die Standardnormalverteilung annähert.</t>
  </si>
  <si>
    <t>The function argument (input, horizontal axis) is standardized to the expected value and the standard deviation: (x–μ)/σ</t>
  </si>
  <si>
    <t>The function value (output, vertical axis) is standardized to the maximum value: p/p_max</t>
  </si>
  <si>
    <t>Das Funktionsargument (Eingabewerte, waagerechte Achse) wird auf den Erwartungswert und die Standardabweihung standardisiert: (x–μ)/σ</t>
  </si>
  <si>
    <t>Der Funktionswert (Ausgabewerte, senkrechte Achse) wird auf den maximalen Wert standardisiert: p/p_max</t>
  </si>
  <si>
    <t>A függvényhely (bemeneti érték, vízszintes tengely) a várható értékre és a szórásra van standardizálva: (x–μ)/σ</t>
  </si>
  <si>
    <t>A függvényérték (kimeneti érték, függőleges tengely) a maximális értékre van standardizálva: p/p_max</t>
  </si>
  <si>
    <t>és</t>
  </si>
  <si>
    <t>und</t>
  </si>
  <si>
    <t>and</t>
  </si>
  <si>
    <t>Central limit theorem</t>
  </si>
  <si>
    <t>Zentraler Grenzwertsatz</t>
  </si>
  <si>
    <t>Centrális határeloszlás-tétel</t>
  </si>
  <si>
    <t>Ez igaz függetlenül attól hogy az egyes valószínűségi változók eloszlása milyen.</t>
  </si>
  <si>
    <t>Csupán az van kikötve, hogy az egyes valószínűségi változók jól definiált várható értékkel és varianciával rendelkezzenek.</t>
  </si>
  <si>
    <t>A következő példában a tételt szeretném szemléltetni az Excel VÉL() függvénye által generált véletlen számmal, amely 0 és 1 közé esik, eloszlása egyenletes.</t>
  </si>
  <si>
    <t>A VÉL() függvénnyel előállított szám minden szerkesztés alkalmával vagy az F9 funkcióbillentyű lenyomásakor újragenerálódik.</t>
  </si>
  <si>
    <t>=RAND()</t>
  </si>
  <si>
    <t>=(RAND()+RAND()+RAND()+RAND())/4</t>
  </si>
  <si>
    <t>A tétel egyben magyarázatot ad a normális eloszlás központi szerepére a valószínűségi változók eloszlásai között.</t>
  </si>
  <si>
    <t>n =</t>
  </si>
  <si>
    <t>MIN =</t>
  </si>
  <si>
    <t>MAX =</t>
  </si>
  <si>
    <t>Gyakoriság, n</t>
  </si>
  <si>
    <t>Häufigkeit, n</t>
  </si>
  <si>
    <t>Egyenletes eloszlású valószínűségi változó</t>
  </si>
  <si>
    <t>Gleichverteilte Zufallsvariable</t>
  </si>
  <si>
    <t>Uniformly distributed random variable</t>
  </si>
  <si>
    <t>Frequency, n</t>
  </si>
  <si>
    <t>The value of the random variable, x</t>
  </si>
  <si>
    <t>Der Wert der Zufallsvariable, x</t>
  </si>
  <si>
    <t>A valószínűségi változó értéke, x</t>
  </si>
  <si>
    <t>Négy független egyenletes eloszlású valószínűségi változó értékének átlaga</t>
  </si>
  <si>
    <t>Average of four independent uniformly distributed random variables</t>
  </si>
  <si>
    <t>Durschnitt der Werte von vier unabhängigen gleichverteilten Zufallsvariablen</t>
  </si>
  <si>
    <t>A de Moivre–Laplace-tétel:</t>
  </si>
  <si>
    <t xml:space="preserve">The de Moivre–Laplace-theorem: </t>
  </si>
  <si>
    <t>minimum</t>
  </si>
  <si>
    <t>maximum</t>
  </si>
  <si>
    <t>Unten sind die Wahrscheinlichkeitsfunktionen der symmetrischen (p = 0,5) Binomialverteilungen mit zunehmender Versuhenanzahl (n) zu sehen.</t>
  </si>
  <si>
    <t>A de Moivre–Laplace-tétel a centrális határeloszlás-tétel egy speciális esetének tekinthető.</t>
  </si>
  <si>
    <t>függvény</t>
  </si>
  <si>
    <t>Jobbra láthatók a legenerált adathalmazok az F és a G oszlopban.</t>
  </si>
  <si>
    <t>A [0;1] tartományt 10 osztályra osztottam fel, majd meghatároztam a hozzájuk tartozó gyakoriságokat.</t>
  </si>
  <si>
    <t>Először vizsgáljuk meg az F oszlopban látható egyenletes eloszlású valószínűségi változó eloszlását.</t>
  </si>
  <si>
    <t>Ezután vizsgáljuk meg négy ugyanilyen változó átlagának eloszlását.</t>
  </si>
  <si>
    <t>Látható, hogy a gyakorisági eloszlás burkológörbéje hozzávetőleg normális.</t>
  </si>
  <si>
    <t>Az elemszám és az osztályok növelésével a burkológörbe még jobban közelíthető a normálishoz.</t>
  </si>
  <si>
    <t>A centrális határeloszlás tétele kimondja, hogy elegendően sok független valószínűségi változó átlagának eloszlása normális lesz.</t>
  </si>
  <si>
    <t>Der zentrale Grenzwertsatz bestätigt, dass die Verteilung des Durchschnitts von genug vielen Zufallsvariablen normal ist.</t>
  </si>
  <si>
    <t>The cetral limit theorem states thaty the distribution of the average of many enough independent random variables is normal.</t>
  </si>
  <si>
    <t>This is true regardless the distribution of the individual random variables.</t>
  </si>
  <si>
    <t>The only condition is that the random variables have a well defined expected value and variance.</t>
  </si>
  <si>
    <t>In the example below I would like to demonstrate the theorem using random number generated by Excel's RAND() function, which falls between 0 and 1 and its distribution is uniform.</t>
  </si>
  <si>
    <t>=VÉL()</t>
  </si>
  <si>
    <t>=(VÉL()+VÉL()+VÉL()+VÉL())/4</t>
  </si>
  <si>
    <t>Das ist wahr unabhängig von den Verteilungen den einzelnen Zufallsvariablen.</t>
  </si>
  <si>
    <t>Die einzige bedingung ist, dass die Zufallsvariablen gut definierten Erwartungswert und Varianz haben.</t>
  </si>
  <si>
    <t>The theorem explains the central role of normal distribution among the distributions of random variables.</t>
  </si>
  <si>
    <t>Der Satz erkärt auch die zentrale Rolle der Normalverteilung unter den Verteilungen von Zufallsvariablen.</t>
  </si>
  <si>
    <t>Umfang</t>
  </si>
  <si>
    <t>count</t>
  </si>
  <si>
    <t>Minimum</t>
  </si>
  <si>
    <t>Maximum</t>
  </si>
  <si>
    <t>Klassen</t>
  </si>
  <si>
    <t>bins</t>
  </si>
  <si>
    <t>Funktion</t>
  </si>
  <si>
    <t>function</t>
  </si>
  <si>
    <t>=(ZUFALLSZAHL()+ZUFALLSZAHL()+ZUFALLSZAHL()+ZUFALLSZAHL())/4</t>
  </si>
  <si>
    <t>=ZUFALLSZAHL()</t>
  </si>
  <si>
    <t>Mit dem folgenden Beispiel wollte ich den Satz mit der Zufallszahl veranschaulichen, die mit Excels ZUFALLSZAHL() Funktion erzeugt wurde, fällt zwischen 0 und 1 und ist gleichverteilt.</t>
  </si>
  <si>
    <t>Die ZUFALLSZAHL() Funktion gibt eine neue Zahl zurück jedes Mal wenn eine Bearbeitung getan wird oder die F9 Funktionstaste gedrückt wird.</t>
  </si>
  <si>
    <t>The RAND() function returns a new number every time an edit is done or the F9 function key is pressed.</t>
  </si>
  <si>
    <t>Nach rechts, in Spalten F und G sind die erzeugte Datenmenge zu sehen.</t>
  </si>
  <si>
    <t>Das [0;1] Bereich wurde in 10 Klassen geteilt, denn wurden die zugehörenden Häufigkeiten bestimmt.</t>
  </si>
  <si>
    <t>Erstens untersuchen wir die Verteilung der in der Spalte F befindliche gleichverteilte Zufallsvariable.</t>
  </si>
  <si>
    <t>Der Satz von de Moivre–Laplace kann als einen besonderen Fall des zentralen Grenzwertsatzes angesehen werden.</t>
  </si>
  <si>
    <t>The de Moivre–Laplace-theorem can be seen as a special case of the central limit theorem.</t>
  </si>
  <si>
    <t xml:space="preserve">Satz von de Moivre–Laplace: </t>
  </si>
  <si>
    <t>osztályhatárok</t>
  </si>
  <si>
    <t>Klassengrenzen</t>
  </si>
  <si>
    <t>bin limits</t>
  </si>
  <si>
    <t>Az adatokat újragenerálva (F9 billentyű) látható, hogy az egyes osztályok gyakorisága stabilan közel azonos érték körül ingadozik.</t>
  </si>
  <si>
    <t>Als die daten wiedererzeugt werden (F9 Taste), kann man sehen, dass die Häufigkeiten der einzelnen Klassen stabil um etwa den gleichen Wert schwanken.</t>
  </si>
  <si>
    <t>Zweitens untersuchen wir die Verteilung des Durchschnittes von vier solchen Variablen.</t>
  </si>
  <si>
    <t>Die Häufigkeit von Ausreißer (Werte in der Nahe von 0 oder 1) ist stabil kleiner als die um den Erwartungswert.</t>
  </si>
  <si>
    <t>Es ist zu sehen, dass die Hüllkurve der Häufigkeitsverteilung ungefähr normal ist.</t>
  </si>
  <si>
    <t>Die Hüllkurve annähert die Normalverteilung desto besser, je größer der Umfang und die Klassenanzahl ist.</t>
  </si>
  <si>
    <t>The generated data can be seen on the right in columns F and G.</t>
  </si>
  <si>
    <t>The [0;1] intarval was divided into 10 bins, then the corresponding frequencies were also determined.</t>
  </si>
  <si>
    <t>First examine the distribution of the uniform random variable in column F.</t>
  </si>
  <si>
    <t>As the data are regenerated (key F9) it can be seen that the frequencies of the individual bins vary roughly around the same value.</t>
  </si>
  <si>
    <t>Next examine the distribution of the average of four such variables.</t>
  </si>
  <si>
    <t>The frequency of outliers (values close to 0 or 1) is steadily lower than that of values around the expected value.</t>
  </si>
  <si>
    <t>A kiugró (nullához vagy egyhez közeli) értékek gyakorisága stabilan alacsonyabb, mint a várható érték körüli gyakoriságok.</t>
  </si>
  <si>
    <t>It can also be seen that the envelope of the frequency distribution is roughly normal.</t>
  </si>
  <si>
    <t>The envelope approximates the normal distribution better of the sample size and bin width increases.</t>
  </si>
  <si>
    <t>Betrachten wir eine normalverteilte Zufallsvariable, deren Erwartungswert μ, Streuung σ ist.</t>
  </si>
  <si>
    <t>Mit welcher Wkeit wird ein zufällig ausgewählter Wert …</t>
  </si>
  <si>
    <t>… kleiner als der Erwartungswert?</t>
  </si>
  <si>
    <t>… kleiner als μ-3σ?</t>
  </si>
  <si>
    <t>… kleiner als μ-2σ?</t>
  </si>
  <si>
    <t>… kleiner als μ-σ?</t>
  </si>
  <si>
    <t>… kleiner als μ+σ?</t>
  </si>
  <si>
    <t>… kleiner als μ+2σ?</t>
  </si>
  <si>
    <t>… kleiner als μ+3σ?</t>
  </si>
  <si>
    <t>Der Wert der normalverteilten Zufallsvariable fällt mit etwa 68% Wkeit ins μ±σ Bereich.</t>
  </si>
  <si>
    <t>Was ist die genaue Wkeit?</t>
  </si>
  <si>
    <t>Der Wert der normalverteilten Zufallsvariable fällt mit etwa 95% Wkeit ins μ±2σ Bereich.</t>
  </si>
  <si>
    <t>Der Wert der normalverteilten Zufallsvariable fällt mit etwa 99,7% Wkeit ins μ±3σ Bereich.</t>
  </si>
  <si>
    <t>Mit welcher Wkeit fällt der Wert der normalverteilten Zufallsvariable ins μ±4σ Bereich?</t>
  </si>
  <si>
    <t>Mit welcher Wkeit fallen die Werte der normalverteilten Zufallsvariable …</t>
  </si>
  <si>
    <t>… unter μ-2σ?</t>
  </si>
  <si>
    <t>… zwischen μ-2σ und μ-σ?</t>
  </si>
  <si>
    <t>… zwischen μ-σ und μ?</t>
  </si>
  <si>
    <t>… zwischen μ und μ+σ?</t>
  </si>
  <si>
    <t>… zwischen μ+σ und μ+2σ?</t>
  </si>
  <si>
    <t>… über μ+2σ?</t>
  </si>
  <si>
    <t>Wieviel Sigmas vom Erwartungswert entfernt ist die Grenze, …</t>
  </si>
  <si>
    <t>… darunter der Wert der Zufallsvariable mit 0,1% Wkeit vorkommt?</t>
  </si>
  <si>
    <t>… darunter der Wert der Zufallsvariable mit 0,5% Wkeit vorkommt?</t>
  </si>
  <si>
    <t>… darunter der Wert der Zufallsvariable mit 1% Wkeit vorkommt?</t>
  </si>
  <si>
    <t>… darunter der Wert der Zufallsvariable mit 5% Wkeit vorkommt?</t>
  </si>
  <si>
    <t>… darüber der Wert der Zufallsvariable mit 1% Wkeit vorkommt?</t>
  </si>
  <si>
    <t>… alatt a valószínűségi változó értéke 0,1%-os valószínűséggel fordul elő?</t>
  </si>
  <si>
    <t>… alatt a valószínűségi változó értéke 0,5%-os valószínűséggel fordul elő?</t>
  </si>
  <si>
    <t>… alatt a valószínűségi változó értéke 1%-os valószínűséggel fordul elő?</t>
  </si>
  <si>
    <t>… alatt a valószínűségi változó értéke 5%-os valószínűséggel fordul elő?</t>
  </si>
  <si>
    <t>… felett a valószínűségi változó értéke 1%-os valószínűséggel fordul elő?</t>
  </si>
  <si>
    <t>95% der durch die normalverteilte Zufallsvariable angenommene Werte werden ungefähr im μ±2σ Bereich enthalten.</t>
  </si>
  <si>
    <t>Berechne die genaue untere Grenze dieses Bereichs in ab μ gemessenen σ-Einheiten.</t>
  </si>
  <si>
    <t>Berechne die genaue obere Grenze dieses Bereichs in ab μ gemessenen σ-Einheiten.</t>
  </si>
  <si>
    <t>Die Körperlänge von Kinder ist eine normalverteilte Zufallsvariable.</t>
  </si>
  <si>
    <t>In Falle von 31-Monatigen Kindern ist der Erwartungswert 92,5 cm, die theoretische Streuung 3,7 cm.</t>
  </si>
  <si>
    <t>Mit welcher Wkeit fällt der Wert der Zufallsvariable …</t>
  </si>
  <si>
    <t>… unter 85 cm?</t>
  </si>
  <si>
    <t>… unter 92 cm?</t>
  </si>
  <si>
    <t>… unter 95 cm?</t>
  </si>
  <si>
    <t>… unter 100 cm?</t>
  </si>
  <si>
    <t>… über 93 cm?</t>
  </si>
  <si>
    <t>… über 100 cm?</t>
  </si>
  <si>
    <t>… über 150 cm?</t>
  </si>
  <si>
    <t>… über 85 cm?</t>
  </si>
  <si>
    <t>… zwischen 80 cm und 85 cm?</t>
  </si>
  <si>
    <t>… zwischen 85 cm und 90 cm?</t>
  </si>
  <si>
    <t>… zwischen 90 cm und 95 cm?</t>
  </si>
  <si>
    <t>… zwischen 95 cm und 100 cm?</t>
  </si>
  <si>
    <t>… im "Erwartungswert ± Standardabweichung" Bereich?</t>
  </si>
  <si>
    <t>… im "Erwartungswert ± zwei Standardabweichungen" Bereich?</t>
  </si>
  <si>
    <t>… im "Erwartungswert ± drei Standardabweichungen" Bereich?</t>
  </si>
  <si>
    <t>… 90 cm?</t>
  </si>
  <si>
    <t>… 92,5 cm?</t>
  </si>
  <si>
    <t>… 95 cm?</t>
  </si>
  <si>
    <t>… 92.5 cm?</t>
  </si>
  <si>
    <t>… im Bereich zwischen μ+σ und μ+2σ?</t>
  </si>
  <si>
    <t>… unter 79 cm oder über 99 cm?</t>
  </si>
  <si>
    <t>… außer dem "Erwartungswert ± zwei Standardabweichungen" Bereich?</t>
  </si>
  <si>
    <t>Was ist die Wkeit, dass ein zufällig ausgewählter 31-Monatiger Junge …</t>
  </si>
  <si>
    <t>… fits into a 90-cm-long bed when laying straight?</t>
  </si>
  <si>
    <t>… beleveri a fejét a 100 cm magas szőnyegporoló állványba, mikor átmegy alatta?</t>
  </si>
  <si>
    <t>… hits the head into the outdoor carpet hanger bar of 100 cm height as he passes under it?</t>
  </si>
  <si>
    <t>Find …</t>
  </si>
  <si>
    <t>… the tenth percentile.</t>
  </si>
  <si>
    <t>… the lower quartile.</t>
  </si>
  <si>
    <t>Bestimme …</t>
  </si>
  <si>
    <t>… das zehnte Perzentil.</t>
  </si>
  <si>
    <t>… das untere Quartil.</t>
  </si>
  <si>
    <t>… the value compared to which 15% of the values is less or equal.</t>
  </si>
  <si>
    <t>… the value compared to which 60% of the values is greater.</t>
  </si>
  <si>
    <t>… the value compared to which 10% of the values is greater.</t>
  </si>
  <si>
    <t>… den Quartilabstand.</t>
  </si>
  <si>
    <t>… the interquartile range (IQR).</t>
  </si>
  <si>
    <t>… die untere Grenze des Bereichs, das die 95% wahrscheinlichsten Werte enthält.</t>
  </si>
  <si>
    <t>… die obere Grenze des Bereichs, das die 95% wahrscheinlichsten Werte enthält.</t>
  </si>
  <si>
    <t>… den Wert, als der 60% der Werte größer sind.</t>
  </si>
  <si>
    <t>… den Wert, als der 10% der Werte größer sind.</t>
  </si>
  <si>
    <t>… den Wert, als der 15% der Werte kleiner oder gleich sind.</t>
  </si>
  <si>
    <t>… die untere Grenze des Bereichs, das die 99% wahrscheinlichsten Werte enthält.</t>
  </si>
  <si>
    <t>… die obere Grenze des Bereichs, das die 99% wahrscheinlichsten Werte enthält.</t>
  </si>
  <si>
    <t>… the lower limit of the interval which contains the most probable 95% of the values.</t>
  </si>
  <si>
    <t>… the upper limit of the interval which contains the most probable 95% of the values.</t>
  </si>
  <si>
    <t>… the lower limit of the interval which contains the most probable 99% of the values.</t>
  </si>
  <si>
    <t>… the upper limit of the interval which contains the most probable 99% of the values.</t>
  </si>
  <si>
    <t>… in ein 90 cm langes Bett passt (wenn er gerade legt)?</t>
  </si>
  <si>
    <t>… den Kopf in die 100 cm hoche Teppichstange schlägt, wenn er darunter durchgeht?</t>
  </si>
  <si>
    <t>Milyen standardizált érték (z) felel meg …</t>
  </si>
  <si>
    <t>Welcher standardisierter Wert (z) entspricht …</t>
  </si>
  <si>
    <t>Which standardized value (z) corresponds to …</t>
  </si>
  <si>
    <t>A referenciatartomány alsó határa</t>
  </si>
  <si>
    <t>A referenciatartomány felső határa</t>
  </si>
  <si>
    <r>
      <rPr>
        <i/>
        <sz val="11"/>
        <color theme="1"/>
        <rFont val="Calibri"/>
        <scheme val="minor"/>
      </rPr>
      <t>x</t>
    </r>
    <r>
      <rPr>
        <vertAlign val="subscript"/>
        <sz val="11"/>
        <color theme="1"/>
        <rFont val="Calibri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</si>
  <si>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rPr>
        <i/>
        <sz val="11"/>
        <color theme="1"/>
        <rFont val="Calibri"/>
        <scheme val="minor"/>
      </rPr>
      <t>x</t>
    </r>
    <r>
      <rPr>
        <vertAlign val="subscript"/>
        <sz val="11"/>
        <color theme="1"/>
        <rFont val="Calibri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=</t>
    </r>
  </si>
  <si>
    <t>σ ≈</t>
  </si>
  <si>
    <r>
      <t>σ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≈</t>
    </r>
  </si>
  <si>
    <t>A várható érték</t>
  </si>
  <si>
    <t>Lower limit of the reference range</t>
  </si>
  <si>
    <t>Upper limit of the reference range</t>
  </si>
  <si>
    <t>Expected value</t>
  </si>
  <si>
    <t>Theoretical standard deviation with rough calculation</t>
  </si>
  <si>
    <t>Theoretical standard deviation with precise calculation</t>
  </si>
  <si>
    <t>Below you find a report with the results of a blood test.</t>
  </si>
  <si>
    <t>Unten sieht man einen Befund mit den Ergebnissen einer Blutprobe.</t>
  </si>
  <si>
    <t>Untere Grenze des Referenzbereichs</t>
  </si>
  <si>
    <t>Obere Grenze des Referenzbereichs</t>
  </si>
  <si>
    <t>Der Erwartungswert</t>
  </si>
  <si>
    <t>(mg/dL)</t>
  </si>
  <si>
    <r>
      <t>(mg/dL)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</si>
  <si>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=NORM.S.INV(97.5%)</t>
  </si>
  <si>
    <t>=NORM.S.INVERZ(97.5%)</t>
  </si>
  <si>
    <t>A laborlelet alapján mik a vércukorszint ("Glucose, Serum") elméleti eloszlásának paraméterei (várható érték, eméleti szórás, variancia)?</t>
  </si>
  <si>
    <t>Aufgrund des Befunds, was sind die Parameter (Erwartungswert, Standardabweichung, Varianz) der theoretischen Verteilung des Blutzuckerspiegels ("Glucose, Serum")?</t>
  </si>
  <si>
    <t>Based on the lab report what are the parameters (expected value, standard deviation, variance) of the theoretical distribution of blood sugar level ("Glucose, Serum")?</t>
  </si>
  <si>
    <t>A laborlelet alapján mik a húgysav ("Uric acid, Serum") elméleti eloszlásának paraméterei (várható érték, eméleti szórás, variancia)?</t>
  </si>
  <si>
    <t>Aufgrund des Befunds, was sind die Parameter (Erwartungswert, Standardabweichung, Varianz) der theoretischen Verteilung des Blutharnsäurenpiegels ("Uric acid, Serum")?</t>
  </si>
  <si>
    <t>Based on the lab report what are the parameters (expected value, standard deviation, variance) of the theoretical distribution of blood uric acid level ("Uric acid, Serum")?</t>
  </si>
  <si>
    <t>Az elméleti szórás durva számolással</t>
  </si>
  <si>
    <t>Az elméleti variancia durva számolással</t>
  </si>
  <si>
    <t>Az elméleti variancia precíz számolással</t>
  </si>
  <si>
    <t>Die theoretische Standardabweichung (mit grober Berechnung)</t>
  </si>
  <si>
    <t>Die theoretische Varianz (mit grober Berechnung)</t>
  </si>
  <si>
    <t>Die theoretische Standardabweichung (mit präziser Berechnung)</t>
  </si>
  <si>
    <t>Die theoretische Varianz (mit präziser Berechnung)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</si>
  <si>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</si>
  <si>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</si>
  <si>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</si>
  <si>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</si>
  <si>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</si>
  <si>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</si>
  <si>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</si>
  <si>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</si>
  <si>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</si>
  <si>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</si>
  <si>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</si>
  <si>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</si>
  <si>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</si>
  <si>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</si>
  <si>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</si>
  <si>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</si>
  <si>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</si>
  <si>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</si>
  <si>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</si>
  <si>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</si>
  <si>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</si>
  <si>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</si>
  <si>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</si>
  <si>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</si>
  <si>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(cm)</t>
  </si>
  <si>
    <r>
      <t>(mg/dL)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</si>
  <si>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r>
      <t>σ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rgb="FF000000"/>
        <rFont val="Calibri"/>
        <family val="2"/>
        <charset val="238"/>
        <scheme val="minor"/>
      </rPr>
      <t xml:space="preserve"> =</t>
    </r>
  </si>
  <si>
    <t>Az elméleti szórás</t>
  </si>
  <si>
    <t>Die theoretische Standardabweichung</t>
  </si>
  <si>
    <t>Theoretical standard deviation</t>
  </si>
  <si>
    <t>Az elméleti variancia</t>
  </si>
  <si>
    <t>Die theoretische Varianz</t>
  </si>
  <si>
    <t>Theoretical variance</t>
  </si>
  <si>
    <t>Az elméleti szórás precíz számolással</t>
  </si>
  <si>
    <t>Theoretical variance with rough calculation</t>
  </si>
  <si>
    <t>Theoretical variance with precise calculation</t>
  </si>
  <si>
    <t>A 97. percentilis (cm):</t>
  </si>
  <si>
    <t>A 30 hónapos leánygyermekek testhosszának elméleti eloszlása normális; 10. percentilise 86 cm, 97. percentilise 98 cm.</t>
  </si>
  <si>
    <t>Mik az elméleti eloszlás paraméterei (várható érték, eméleti szórás, variancia)?</t>
  </si>
  <si>
    <t>A 10. percentilishez tartozó z-érték:</t>
  </si>
  <si>
    <t>A 97. percentilishez tartozó z-érték:</t>
  </si>
  <si>
    <t>A két percentilis közötti különbség cm-ben:</t>
  </si>
  <si>
    <t>Ennek négyzete az elméleti variancia:</t>
  </si>
  <si>
    <t>A 10. percentilis (cm):</t>
  </si>
  <si>
    <t>A két percentilis közötti különbség σ-egységekben kifejezve megkapjuk, ha a z-értékeket kivonjuk egymásból:</t>
  </si>
  <si>
    <t>A cm-ben, illetve szigmában kifejezett különbségek hányadosa megadja az elméleti szórást (σ) cm-ben:</t>
  </si>
  <si>
    <t>A 97. percentilis távolságát a várható értéktől (cm-ben) megkapjuk, ha a hozzá tartozó z-értéket megszorozzuk az imént kiszámolt σ-val:</t>
  </si>
  <si>
    <t>Add meg az alsó kvartilist (cm-ben):</t>
  </si>
  <si>
    <t>Gib das untere Quartil (in cm):</t>
  </si>
  <si>
    <t>Find the lower quartile (in cm):</t>
  </si>
  <si>
    <t>The 10th percentile (cm):</t>
  </si>
  <si>
    <t>Das 10. Perzentil (cm):</t>
  </si>
  <si>
    <t>Das 97. Perzentil (cm):</t>
  </si>
  <si>
    <t>Die Differenz der zwei Perzentile in cm:</t>
  </si>
  <si>
    <t>Die theoretische Verteilung der Körperlänge von 30-Monatigen Mädchen ist normal; das 10. Perzentil ist 86, das 97. ist 98 cm.</t>
  </si>
  <si>
    <t>Was sind die Parameter (Erwartungswert, Standardabweichung, Varianz) der theoretischen Verteilung?</t>
  </si>
  <si>
    <t>Der dem 10. Perzentil gehörende z-Wert:</t>
  </si>
  <si>
    <t>Der dem 97. Perzentil gehörende z-Wert:</t>
  </si>
  <si>
    <t>Die Differenz der zwei z-Werten ergibt den Abstand zwischen den zwei Perzentilen in σ-Einheiten:</t>
  </si>
  <si>
    <t>Das Verhältnis der in cm und σ-Einheiten äußerten Differenzen ergibt die theoretische Standardabweichung (σ) in cm:</t>
  </si>
  <si>
    <t>Deren Quadrat is die theoretische Varianz:</t>
  </si>
  <si>
    <t>Das Produkt des dem 97. Perzentil gehörenden z-Werts und der oben berechneten σ ergibt den Abstand des 97. Perzentils vom Erwartungswert in cm:</t>
  </si>
  <si>
    <t>Die Differenz des 97. Perzentils und des oben berechneten Abstands ergibt den Erwartungswert (μ):</t>
  </si>
  <si>
    <t>The 97th percentile (cm):</t>
  </si>
  <si>
    <t>The z-value belonging to the 10th percentile:</t>
  </si>
  <si>
    <t>The z-value belonging to the 97th percentile:</t>
  </si>
  <si>
    <t>The difference of the two z-values gives the distance between the two percentiles in σ units:</t>
  </si>
  <si>
    <t>The difference of the two percentiles in cm:</t>
  </si>
  <si>
    <t>The square of which gives the thoretical variance:</t>
  </si>
  <si>
    <t>The ratio of the differences in cm and σ units gives the theoretcial standard deviation (σ) in cm:</t>
  </si>
  <si>
    <t>The product of the z-value belonging to the 97th percentile and the above calculated σ gives the distance between the 97th percentile and the expected value in cm:</t>
  </si>
  <si>
    <t>Ha a 97. percentilisből levonjuk az előbb számolt távolságot, megkapjuk a várható értéket (μ):</t>
  </si>
  <si>
    <t>If we subtract this distance from the 97th percentile we get the expected value (μ):</t>
  </si>
  <si>
    <t>The theoretical distribution of 30-month-old girls body length is normal; the 10th percentile is 86 cm, the 97th percentile is 98 cm.</t>
  </si>
  <si>
    <t>What are the parameters (expected value, standard deviation, variance) of the theoretical distribution?</t>
  </si>
  <si>
    <t>Normális eloszlás paraméterei és valószínűségei</t>
  </si>
  <si>
    <t>Parameter und Wkeiten der Normalverteilung</t>
  </si>
  <si>
    <t>Parameters and probabilities of the normal distribution</t>
  </si>
  <si>
    <t>… az alsó kvartilist.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</si>
</sst>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FF66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1"/>
      <name val="Calibri"/>
      <scheme val="minor"/>
    </font>
    <font>
      <sz val="11"/>
      <color rgb="FF000000"/>
      <name val="Calibri"/>
      <family val="2"/>
      <charset val="238"/>
      <scheme val="minor"/>
    </font>
    <font>
      <sz val="16"/>
      <color theme="1"/>
      <name val="Calibri"/>
      <scheme val="minor"/>
    </font>
    <font>
      <vertAlign val="subscript"/>
      <sz val="11"/>
      <color theme="1"/>
      <name val="Calibri"/>
      <scheme val="minor"/>
    </font>
    <font>
      <i/>
      <sz val="11"/>
      <color theme="1"/>
      <name val="Calibri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sz val="11"/>
      <color rgb="FFFF0000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6" fillId="0" borderId="1" xfId="0" applyFont="1" applyBorder="1" applyAlignment="1">
      <alignment wrapText="1"/>
    </xf>
    <xf numFmtId="0" fontId="0" fillId="2" borderId="3" xfId="0" applyFill="1" applyBorder="1" applyProtection="1">
      <protection locked="0"/>
    </xf>
    <xf numFmtId="0" fontId="0" fillId="3" borderId="2" xfId="0" applyFill="1" applyBorder="1"/>
    <xf numFmtId="0" fontId="3" fillId="0" borderId="0" xfId="0" applyFont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0" xfId="0" applyFont="1"/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0" fillId="4" borderId="0" xfId="0" quotePrefix="1" applyFill="1"/>
    <xf numFmtId="0" fontId="0" fillId="0" borderId="0" xfId="0" quotePrefix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6" borderId="6" xfId="0" quotePrefix="1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0" fillId="8" borderId="6" xfId="0" quotePrefix="1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0" fillId="3" borderId="5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6" xfId="0" quotePrefix="1" applyFill="1" applyBorder="1" applyAlignment="1">
      <alignment wrapText="1"/>
    </xf>
    <xf numFmtId="0" fontId="0" fillId="3" borderId="7" xfId="0" quotePrefix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0" borderId="0" xfId="0" quotePrefix="1" applyFont="1"/>
    <xf numFmtId="0" fontId="5" fillId="0" borderId="0" xfId="0" quotePrefix="1" applyFont="1"/>
    <xf numFmtId="0" fontId="8" fillId="0" borderId="1" xfId="0" applyFont="1" applyBorder="1" applyAlignment="1">
      <alignment wrapText="1"/>
    </xf>
    <xf numFmtId="0" fontId="0" fillId="2" borderId="1" xfId="0" applyNumberFormat="1" applyFill="1" applyBorder="1"/>
    <xf numFmtId="0" fontId="0" fillId="0" borderId="1" xfId="0" applyBorder="1" applyAlignment="1"/>
    <xf numFmtId="0" fontId="9" fillId="0" borderId="1" xfId="0" applyFont="1" applyBorder="1" applyAlignment="1">
      <alignment wrapText="1"/>
    </xf>
    <xf numFmtId="0" fontId="9" fillId="3" borderId="5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0" fillId="0" borderId="6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0" fillId="10" borderId="0" xfId="0" applyFill="1"/>
    <xf numFmtId="0" fontId="0" fillId="10" borderId="0" xfId="0" applyFill="1" applyAlignment="1">
      <alignment wrapText="1"/>
    </xf>
    <xf numFmtId="0" fontId="0" fillId="0" borderId="6" xfId="0" applyBorder="1"/>
    <xf numFmtId="0" fontId="0" fillId="0" borderId="7" xfId="0" applyBorder="1"/>
    <xf numFmtId="0" fontId="0" fillId="4" borderId="4" xfId="0" applyFill="1" applyBorder="1"/>
    <xf numFmtId="0" fontId="0" fillId="4" borderId="6" xfId="0" applyFill="1" applyBorder="1"/>
    <xf numFmtId="0" fontId="0" fillId="11" borderId="2" xfId="0" applyFill="1" applyBorder="1" applyAlignment="1">
      <alignment wrapText="1"/>
    </xf>
    <xf numFmtId="0" fontId="0" fillId="11" borderId="4" xfId="0" applyFill="1" applyBorder="1"/>
    <xf numFmtId="0" fontId="7" fillId="11" borderId="5" xfId="0" applyFont="1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0" fillId="11" borderId="1" xfId="0" applyFill="1" applyBorder="1"/>
    <xf numFmtId="0" fontId="0" fillId="11" borderId="2" xfId="0" applyFill="1" applyBorder="1"/>
    <xf numFmtId="0" fontId="0" fillId="11" borderId="1" xfId="0" quotePrefix="1" applyFill="1" applyBorder="1"/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0" fillId="0" borderId="4" xfId="0" applyBorder="1"/>
    <xf numFmtId="0" fontId="12" fillId="3" borderId="2" xfId="0" applyFont="1" applyFill="1" applyBorder="1"/>
    <xf numFmtId="0" fontId="0" fillId="3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quotePrefix="1" applyFill="1" applyBorder="1" applyAlignment="1">
      <alignment horizontal="center"/>
    </xf>
    <xf numFmtId="0" fontId="0" fillId="3" borderId="4" xfId="0" quotePrefix="1" applyFill="1" applyBorder="1" applyAlignment="1">
      <alignment horizontal="center"/>
    </xf>
    <xf numFmtId="0" fontId="13" fillId="12" borderId="2" xfId="0" applyFont="1" applyFill="1" applyBorder="1"/>
    <xf numFmtId="0" fontId="8" fillId="0" borderId="4" xfId="0" applyFont="1" applyBorder="1"/>
    <xf numFmtId="0" fontId="8" fillId="12" borderId="4" xfId="0" applyFont="1" applyFill="1" applyBorder="1" applyAlignment="1">
      <alignment horizontal="center"/>
    </xf>
    <xf numFmtId="0" fontId="8" fillId="13" borderId="1" xfId="0" applyFont="1" applyFill="1" applyBorder="1"/>
    <xf numFmtId="0" fontId="13" fillId="12" borderId="8" xfId="0" applyFont="1" applyFill="1" applyBorder="1"/>
    <xf numFmtId="0" fontId="8" fillId="0" borderId="9" xfId="0" applyFont="1" applyBorder="1"/>
    <xf numFmtId="0" fontId="8" fillId="12" borderId="9" xfId="0" applyFont="1" applyFill="1" applyBorder="1" applyAlignment="1">
      <alignment horizontal="center"/>
    </xf>
    <xf numFmtId="0" fontId="8" fillId="13" borderId="7" xfId="0" applyFont="1" applyFill="1" applyBorder="1"/>
    <xf numFmtId="0" fontId="12" fillId="3" borderId="2" xfId="0" applyFont="1" applyFill="1" applyBorder="1" applyAlignment="1">
      <alignment wrapText="1"/>
    </xf>
    <xf numFmtId="0" fontId="12" fillId="4" borderId="0" xfId="0" applyFont="1" applyFill="1" applyAlignment="1">
      <alignment wrapText="1"/>
    </xf>
    <xf numFmtId="0" fontId="0" fillId="3" borderId="4" xfId="0" applyFill="1" applyBorder="1"/>
    <xf numFmtId="0" fontId="0" fillId="4" borderId="0" xfId="0" applyFill="1" applyAlignment="1">
      <alignment horizontal="right"/>
    </xf>
    <xf numFmtId="0" fontId="0" fillId="4" borderId="0" xfId="0" quotePrefix="1" applyFill="1" applyAlignment="1">
      <alignment horizontal="right"/>
    </xf>
    <xf numFmtId="0" fontId="0" fillId="0" borderId="0" xfId="0" applyAlignment="1">
      <alignment horizontal="right"/>
    </xf>
    <xf numFmtId="0" fontId="15" fillId="4" borderId="0" xfId="0" applyFont="1" applyFill="1"/>
    <xf numFmtId="0" fontId="15" fillId="4" borderId="0" xfId="0" applyFont="1" applyFill="1" applyAlignment="1">
      <alignment wrapText="1"/>
    </xf>
    <xf numFmtId="0" fontId="0" fillId="14" borderId="1" xfId="0" applyFill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4" borderId="0" xfId="0" applyFill="1" applyBorder="1"/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/>
    <xf numFmtId="0" fontId="0" fillId="4" borderId="0" xfId="0" quotePrefix="1" applyFill="1" applyBorder="1"/>
  </cellXfs>
  <cellStyles count="9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Normal" xfId="0" builtinId="0"/>
  </cellStyles>
  <dxfs count="0"/>
  <tableStyles count="0" defaultTableStyle="TableStyleMedium2" defaultPivotStyle="PivotStyleLight16"/>
  <colors>
    <mruColors>
      <color rgb="FF00FDFF"/>
      <color rgb="FFFC00FF"/>
      <color rgb="FF0100FF"/>
      <color rgb="FF01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80420376426732"/>
          <c:y val="0.0514005540974045"/>
          <c:w val="0.905156839921582"/>
          <c:h val="0.8326195683872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 Norm'!$B$216</c:f>
              <c:strCache>
                <c:ptCount val="1"/>
                <c:pt idx="0">
                  <c:v>μ = 0; σ = 1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Norm'!$B$217:$B$417</c:f>
              <c:numCache>
                <c:formatCode>General</c:formatCode>
                <c:ptCount val="201"/>
                <c:pt idx="0">
                  <c:v>7.69459862670642E-23</c:v>
                </c:pt>
                <c:pt idx="1">
                  <c:v>2.08117682020282E-22</c:v>
                </c:pt>
                <c:pt idx="2">
                  <c:v>5.5730000227207E-22</c:v>
                </c:pt>
                <c:pt idx="3">
                  <c:v>1.47749549270426E-21</c:v>
                </c:pt>
                <c:pt idx="4">
                  <c:v>3.87811193174696E-21</c:v>
                </c:pt>
                <c:pt idx="5">
                  <c:v>1.00779353943E-20</c:v>
                </c:pt>
                <c:pt idx="6">
                  <c:v>2.59286470110037E-20</c:v>
                </c:pt>
                <c:pt idx="7">
                  <c:v>6.60457986073931E-20</c:v>
                </c:pt>
                <c:pt idx="8">
                  <c:v>1.66558803237993E-19</c:v>
                </c:pt>
                <c:pt idx="9">
                  <c:v>4.15859897911516E-19</c:v>
                </c:pt>
                <c:pt idx="10">
                  <c:v>1.02797735716689E-18</c:v>
                </c:pt>
                <c:pt idx="11">
                  <c:v>2.5158057769514E-18</c:v>
                </c:pt>
                <c:pt idx="12">
                  <c:v>6.09575812956242E-18</c:v>
                </c:pt>
                <c:pt idx="13">
                  <c:v>1.46229635750066E-17</c:v>
                </c:pt>
                <c:pt idx="14">
                  <c:v>3.47296274856621E-17</c:v>
                </c:pt>
                <c:pt idx="15">
                  <c:v>8.1662356316688E-17</c:v>
                </c:pt>
                <c:pt idx="16">
                  <c:v>1.90108153790782E-16</c:v>
                </c:pt>
                <c:pt idx="17">
                  <c:v>4.38163943550901E-16</c:v>
                </c:pt>
                <c:pt idx="18">
                  <c:v>9.99837874849633E-16</c:v>
                </c:pt>
                <c:pt idx="19">
                  <c:v>2.25880940315411E-15</c:v>
                </c:pt>
                <c:pt idx="20">
                  <c:v>5.05227108353646E-15</c:v>
                </c:pt>
                <c:pt idx="21">
                  <c:v>1.11879562143509E-14</c:v>
                </c:pt>
                <c:pt idx="22">
                  <c:v>2.45285528569624E-14</c:v>
                </c:pt>
                <c:pt idx="23">
                  <c:v>5.32414837225255E-14</c:v>
                </c:pt>
                <c:pt idx="24">
                  <c:v>1.14415649018005E-13</c:v>
                </c:pt>
                <c:pt idx="25">
                  <c:v>2.43432053302883E-13</c:v>
                </c:pt>
                <c:pt idx="26">
                  <c:v>5.1277536367963E-13</c:v>
                </c:pt>
                <c:pt idx="27">
                  <c:v>1.06938378715409E-12</c:v>
                </c:pt>
                <c:pt idx="28">
                  <c:v>2.20798996313698E-12</c:v>
                </c:pt>
                <c:pt idx="29">
                  <c:v>4.51354367720518E-12</c:v>
                </c:pt>
                <c:pt idx="30">
                  <c:v>9.13472040836398E-12</c:v>
                </c:pt>
                <c:pt idx="31">
                  <c:v>1.83033221701545E-11</c:v>
                </c:pt>
                <c:pt idx="32">
                  <c:v>3.63096150179155E-11</c:v>
                </c:pt>
                <c:pt idx="33">
                  <c:v>7.13132812399559E-11</c:v>
                </c:pt>
                <c:pt idx="34">
                  <c:v>1.38667999416522E-10</c:v>
                </c:pt>
                <c:pt idx="35">
                  <c:v>2.66955661476268E-10</c:v>
                </c:pt>
                <c:pt idx="36">
                  <c:v>5.08814028164473E-10</c:v>
                </c:pt>
                <c:pt idx="37">
                  <c:v>9.60143337031175E-10</c:v>
                </c:pt>
                <c:pt idx="38">
                  <c:v>1.79378390796397E-9</c:v>
                </c:pt>
                <c:pt idx="39">
                  <c:v>3.31788424354708E-9</c:v>
                </c:pt>
                <c:pt idx="40">
                  <c:v>6.07588284982294E-9</c:v>
                </c:pt>
                <c:pt idx="41">
                  <c:v>1.10157636246817E-8</c:v>
                </c:pt>
                <c:pt idx="42">
                  <c:v>1.97731964062435E-8</c:v>
                </c:pt>
                <c:pt idx="43">
                  <c:v>3.51395509482005E-8</c:v>
                </c:pt>
                <c:pt idx="44">
                  <c:v>6.18262050016515E-8</c:v>
                </c:pt>
                <c:pt idx="45">
                  <c:v>1.07697600425421E-7</c:v>
                </c:pt>
                <c:pt idx="46">
                  <c:v>1.85736184455509E-7</c:v>
                </c:pt>
                <c:pt idx="47">
                  <c:v>3.17134921671564E-7</c:v>
                </c:pt>
                <c:pt idx="48">
                  <c:v>5.36103534469707E-7</c:v>
                </c:pt>
                <c:pt idx="49">
                  <c:v>8.97243516238241E-7</c:v>
                </c:pt>
                <c:pt idx="50">
                  <c:v>1.48671951473414E-6</c:v>
                </c:pt>
                <c:pt idx="51">
                  <c:v>2.43896074589312E-6</c:v>
                </c:pt>
                <c:pt idx="52">
                  <c:v>3.96129909103169E-6</c:v>
                </c:pt>
                <c:pt idx="53">
                  <c:v>6.36982517886651E-6</c:v>
                </c:pt>
                <c:pt idx="54">
                  <c:v>1.01408520654858E-5</c:v>
                </c:pt>
                <c:pt idx="55">
                  <c:v>1.5983741106904E-5</c:v>
                </c:pt>
                <c:pt idx="56">
                  <c:v>2.49424712900514E-5</c:v>
                </c:pt>
                <c:pt idx="57">
                  <c:v>3.85351967420838E-5</c:v>
                </c:pt>
                <c:pt idx="58">
                  <c:v>5.8943067756535E-5</c:v>
                </c:pt>
                <c:pt idx="59">
                  <c:v>8.92616571771255E-5</c:v>
                </c:pt>
                <c:pt idx="60">
                  <c:v>0.000133830225764874</c:v>
                </c:pt>
                <c:pt idx="61">
                  <c:v>0.000198655471392757</c:v>
                </c:pt>
                <c:pt idx="62">
                  <c:v>0.000291946925791438</c:v>
                </c:pt>
                <c:pt idx="63">
                  <c:v>0.00042478027055072</c:v>
                </c:pt>
                <c:pt idx="64">
                  <c:v>0.000611901930113728</c:v>
                </c:pt>
                <c:pt idx="65">
                  <c:v>0.000872682695045699</c:v>
                </c:pt>
                <c:pt idx="66">
                  <c:v>0.00123221916847294</c:v>
                </c:pt>
                <c:pt idx="67">
                  <c:v>0.00172256893905357</c:v>
                </c:pt>
                <c:pt idx="68">
                  <c:v>0.00238408820146469</c:v>
                </c:pt>
                <c:pt idx="69">
                  <c:v>0.00326681905619972</c:v>
                </c:pt>
                <c:pt idx="70">
                  <c:v>0.00443184841193774</c:v>
                </c:pt>
                <c:pt idx="71">
                  <c:v>0.00595253241977533</c:v>
                </c:pt>
                <c:pt idx="72">
                  <c:v>0.0079154515829793</c:v>
                </c:pt>
                <c:pt idx="73">
                  <c:v>0.0104209348144218</c:v>
                </c:pt>
                <c:pt idx="74">
                  <c:v>0.0135829692336846</c:v>
                </c:pt>
                <c:pt idx="75">
                  <c:v>0.0175283004935672</c:v>
                </c:pt>
                <c:pt idx="76">
                  <c:v>0.0223945302948413</c:v>
                </c:pt>
                <c:pt idx="77">
                  <c:v>0.0283270377415992</c:v>
                </c:pt>
                <c:pt idx="78">
                  <c:v>0.0354745928462291</c:v>
                </c:pt>
                <c:pt idx="79">
                  <c:v>0.0439835959804244</c:v>
                </c:pt>
                <c:pt idx="80">
                  <c:v>0.0539909665131848</c:v>
                </c:pt>
                <c:pt idx="81">
                  <c:v>0.0656158147746728</c:v>
                </c:pt>
                <c:pt idx="82">
                  <c:v>0.0789501583008899</c:v>
                </c:pt>
                <c:pt idx="83">
                  <c:v>0.0940490773768821</c:v>
                </c:pt>
                <c:pt idx="84">
                  <c:v>0.11092083467945</c:v>
                </c:pt>
                <c:pt idx="85">
                  <c:v>0.129517595665886</c:v>
                </c:pt>
                <c:pt idx="86">
                  <c:v>0.149727465635739</c:v>
                </c:pt>
                <c:pt idx="87">
                  <c:v>0.171368592047801</c:v>
                </c:pt>
                <c:pt idx="88">
                  <c:v>0.194186054983206</c:v>
                </c:pt>
                <c:pt idx="89">
                  <c:v>0.217852177032543</c:v>
                </c:pt>
                <c:pt idx="90">
                  <c:v>0.241970724519136</c:v>
                </c:pt>
                <c:pt idx="91">
                  <c:v>0.266085249898747</c:v>
                </c:pt>
                <c:pt idx="92">
                  <c:v>0.289691552761476</c:v>
                </c:pt>
                <c:pt idx="93">
                  <c:v>0.312253933366755</c:v>
                </c:pt>
                <c:pt idx="94">
                  <c:v>0.333224602891794</c:v>
                </c:pt>
                <c:pt idx="95">
                  <c:v>0.352065326764294</c:v>
                </c:pt>
                <c:pt idx="96">
                  <c:v>0.368270140303319</c:v>
                </c:pt>
                <c:pt idx="97">
                  <c:v>0.381387815460521</c:v>
                </c:pt>
                <c:pt idx="98">
                  <c:v>0.391042693975454</c:v>
                </c:pt>
                <c:pt idx="99">
                  <c:v>0.39695254747701</c:v>
                </c:pt>
                <c:pt idx="100">
                  <c:v>0.398942280401433</c:v>
                </c:pt>
                <c:pt idx="101">
                  <c:v>0.396952547477012</c:v>
                </c:pt>
                <c:pt idx="102">
                  <c:v>0.391042693975456</c:v>
                </c:pt>
                <c:pt idx="103">
                  <c:v>0.381387815460524</c:v>
                </c:pt>
                <c:pt idx="104">
                  <c:v>0.368270140303323</c:v>
                </c:pt>
                <c:pt idx="105">
                  <c:v>0.352065326764299</c:v>
                </c:pt>
                <c:pt idx="106">
                  <c:v>0.3332246028918</c:v>
                </c:pt>
                <c:pt idx="107">
                  <c:v>0.312253933366761</c:v>
                </c:pt>
                <c:pt idx="108">
                  <c:v>0.289691552761482</c:v>
                </c:pt>
                <c:pt idx="109">
                  <c:v>0.266085249898755</c:v>
                </c:pt>
                <c:pt idx="110">
                  <c:v>0.241970724519143</c:v>
                </c:pt>
                <c:pt idx="111">
                  <c:v>0.217852177032551</c:v>
                </c:pt>
                <c:pt idx="112">
                  <c:v>0.194186054983213</c:v>
                </c:pt>
                <c:pt idx="113">
                  <c:v>0.171368592047807</c:v>
                </c:pt>
                <c:pt idx="114">
                  <c:v>0.149727465635745</c:v>
                </c:pt>
                <c:pt idx="115">
                  <c:v>0.129517595665892</c:v>
                </c:pt>
                <c:pt idx="116">
                  <c:v>0.110920834679456</c:v>
                </c:pt>
                <c:pt idx="117">
                  <c:v>0.0940490773768869</c:v>
                </c:pt>
                <c:pt idx="118">
                  <c:v>0.0789501583008941</c:v>
                </c:pt>
                <c:pt idx="119">
                  <c:v>0.0656158147746766</c:v>
                </c:pt>
                <c:pt idx="120">
                  <c:v>0.0539909665131881</c:v>
                </c:pt>
                <c:pt idx="121">
                  <c:v>0.0439835959804272</c:v>
                </c:pt>
                <c:pt idx="122">
                  <c:v>0.0354745928462314</c:v>
                </c:pt>
                <c:pt idx="123">
                  <c:v>0.0283270377416012</c:v>
                </c:pt>
                <c:pt idx="124">
                  <c:v>0.0223945302948429</c:v>
                </c:pt>
                <c:pt idx="125">
                  <c:v>0.0175283004935685</c:v>
                </c:pt>
                <c:pt idx="126">
                  <c:v>0.0135829692336856</c:v>
                </c:pt>
                <c:pt idx="127">
                  <c:v>0.0104209348144226</c:v>
                </c:pt>
                <c:pt idx="128">
                  <c:v>0.00791545158297997</c:v>
                </c:pt>
                <c:pt idx="129">
                  <c:v>0.00595253241977585</c:v>
                </c:pt>
                <c:pt idx="130">
                  <c:v>0.00443184841193801</c:v>
                </c:pt>
                <c:pt idx="131">
                  <c:v>0.00326681905619992</c:v>
                </c:pt>
                <c:pt idx="132">
                  <c:v>0.00238408820146484</c:v>
                </c:pt>
                <c:pt idx="133">
                  <c:v>0.00172256893905368</c:v>
                </c:pt>
                <c:pt idx="134">
                  <c:v>0.00123221916847302</c:v>
                </c:pt>
                <c:pt idx="135">
                  <c:v>0.00087268269504576</c:v>
                </c:pt>
                <c:pt idx="136">
                  <c:v>0.000611901930113772</c:v>
                </c:pt>
                <c:pt idx="137">
                  <c:v>0.000424780270550751</c:v>
                </c:pt>
                <c:pt idx="138">
                  <c:v>0.00029194692579146</c:v>
                </c:pt>
                <c:pt idx="139">
                  <c:v>0.000198655471392773</c:v>
                </c:pt>
                <c:pt idx="140">
                  <c:v>0.000133830225764885</c:v>
                </c:pt>
                <c:pt idx="141">
                  <c:v>8.92616571771694E-5</c:v>
                </c:pt>
                <c:pt idx="142">
                  <c:v>5.89430677565647E-5</c:v>
                </c:pt>
                <c:pt idx="143">
                  <c:v>3.85351967421036E-5</c:v>
                </c:pt>
                <c:pt idx="144">
                  <c:v>2.49424712900646E-5</c:v>
                </c:pt>
                <c:pt idx="145">
                  <c:v>1.59837411069127E-5</c:v>
                </c:pt>
                <c:pt idx="146">
                  <c:v>1.01408520654914E-5</c:v>
                </c:pt>
                <c:pt idx="147">
                  <c:v>6.3698251788701E-6</c:v>
                </c:pt>
                <c:pt idx="148">
                  <c:v>3.96129909103397E-6</c:v>
                </c:pt>
                <c:pt idx="149">
                  <c:v>2.43896074589455E-6</c:v>
                </c:pt>
                <c:pt idx="150">
                  <c:v>1.48671951473504E-6</c:v>
                </c:pt>
                <c:pt idx="151">
                  <c:v>8.97243516238789E-7</c:v>
                </c:pt>
                <c:pt idx="152">
                  <c:v>5.36103534470041E-7</c:v>
                </c:pt>
                <c:pt idx="153">
                  <c:v>3.17134921671765E-7</c:v>
                </c:pt>
                <c:pt idx="154">
                  <c:v>1.8573618445563E-7</c:v>
                </c:pt>
                <c:pt idx="155">
                  <c:v>1.07697600425492E-7</c:v>
                </c:pt>
                <c:pt idx="156">
                  <c:v>6.1826205001693E-8</c:v>
                </c:pt>
                <c:pt idx="157">
                  <c:v>3.51395509482244E-8</c:v>
                </c:pt>
                <c:pt idx="158">
                  <c:v>1.97731964062561E-8</c:v>
                </c:pt>
                <c:pt idx="159">
                  <c:v>1.10157636246888E-8</c:v>
                </c:pt>
                <c:pt idx="160">
                  <c:v>6.07588284982695E-9</c:v>
                </c:pt>
                <c:pt idx="161">
                  <c:v>3.31788424354932E-9</c:v>
                </c:pt>
                <c:pt idx="162">
                  <c:v>1.7937839079652E-9</c:v>
                </c:pt>
                <c:pt idx="163">
                  <c:v>9.60143337031833E-10</c:v>
                </c:pt>
                <c:pt idx="164">
                  <c:v>5.08814028164831E-10</c:v>
                </c:pt>
                <c:pt idx="165">
                  <c:v>2.6695566147646E-10</c:v>
                </c:pt>
                <c:pt idx="166">
                  <c:v>1.38667999416623E-10</c:v>
                </c:pt>
                <c:pt idx="167">
                  <c:v>7.13132812400086E-11</c:v>
                </c:pt>
                <c:pt idx="168">
                  <c:v>3.63096150179425E-11</c:v>
                </c:pt>
                <c:pt idx="169">
                  <c:v>1.83033221701684E-11</c:v>
                </c:pt>
                <c:pt idx="170">
                  <c:v>9.13472040837102E-12</c:v>
                </c:pt>
                <c:pt idx="171">
                  <c:v>4.51354367720871E-12</c:v>
                </c:pt>
                <c:pt idx="172">
                  <c:v>2.20798996313874E-12</c:v>
                </c:pt>
                <c:pt idx="173">
                  <c:v>1.06938378715494E-12</c:v>
                </c:pt>
                <c:pt idx="174">
                  <c:v>5.12775363680047E-13</c:v>
                </c:pt>
                <c:pt idx="175">
                  <c:v>2.43432053303084E-13</c:v>
                </c:pt>
                <c:pt idx="176">
                  <c:v>1.144156490181E-13</c:v>
                </c:pt>
                <c:pt idx="177">
                  <c:v>5.32414837225707E-14</c:v>
                </c:pt>
                <c:pt idx="178">
                  <c:v>2.45285528569833E-14</c:v>
                </c:pt>
                <c:pt idx="179">
                  <c:v>1.11879562143607E-14</c:v>
                </c:pt>
                <c:pt idx="180">
                  <c:v>5.05227108354095E-15</c:v>
                </c:pt>
                <c:pt idx="181">
                  <c:v>2.25880940315613E-15</c:v>
                </c:pt>
                <c:pt idx="182">
                  <c:v>9.99837874850535E-16</c:v>
                </c:pt>
                <c:pt idx="183">
                  <c:v>4.381639435513E-16</c:v>
                </c:pt>
                <c:pt idx="184">
                  <c:v>1.90108153790954E-16</c:v>
                </c:pt>
                <c:pt idx="185">
                  <c:v>8.16623563167645E-17</c:v>
                </c:pt>
                <c:pt idx="186">
                  <c:v>3.47296274856917E-17</c:v>
                </c:pt>
                <c:pt idx="187">
                  <c:v>1.46229635750193E-17</c:v>
                </c:pt>
                <c:pt idx="188">
                  <c:v>6.09575812956783E-18</c:v>
                </c:pt>
                <c:pt idx="189">
                  <c:v>2.51580577695364E-18</c:v>
                </c:pt>
                <c:pt idx="190">
                  <c:v>1.02797735716781E-18</c:v>
                </c:pt>
                <c:pt idx="191">
                  <c:v>4.15859897911891E-19</c:v>
                </c:pt>
                <c:pt idx="192">
                  <c:v>1.66558803238146E-19</c:v>
                </c:pt>
                <c:pt idx="193">
                  <c:v>6.6045798607455E-20</c:v>
                </c:pt>
                <c:pt idx="194">
                  <c:v>2.5928647011028E-20</c:v>
                </c:pt>
                <c:pt idx="195">
                  <c:v>1.00779353943095E-20</c:v>
                </c:pt>
                <c:pt idx="196">
                  <c:v>3.87811193175068E-21</c:v>
                </c:pt>
                <c:pt idx="197">
                  <c:v>1.47749549270569E-21</c:v>
                </c:pt>
                <c:pt idx="198">
                  <c:v>5.57300002272623E-22</c:v>
                </c:pt>
                <c:pt idx="199">
                  <c:v>2.08117682020487E-22</c:v>
                </c:pt>
                <c:pt idx="200">
                  <c:v>7.69459862671407E-23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'p Norm'!$C$216</c:f>
              <c:strCache>
                <c:ptCount val="1"/>
                <c:pt idx="0">
                  <c:v>μ = 2; σ =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Norm'!$C$217:$C$417</c:f>
              <c:numCache>
                <c:formatCode>General</c:formatCode>
                <c:ptCount val="201"/>
                <c:pt idx="0">
                  <c:v>3.03794142491164E-9</c:v>
                </c:pt>
                <c:pt idx="1">
                  <c:v>4.09566920173959E-9</c:v>
                </c:pt>
                <c:pt idx="2">
                  <c:v>5.50788181234115E-9</c:v>
                </c:pt>
                <c:pt idx="3">
                  <c:v>7.38853979324002E-9</c:v>
                </c:pt>
                <c:pt idx="4">
                  <c:v>9.88659820312233E-9</c:v>
                </c:pt>
                <c:pt idx="5">
                  <c:v>1.31962160178529E-8</c:v>
                </c:pt>
                <c:pt idx="6">
                  <c:v>1.75697754741022E-8</c:v>
                </c:pt>
                <c:pt idx="7">
                  <c:v>2.33344339879713E-8</c:v>
                </c:pt>
                <c:pt idx="8">
                  <c:v>3.09131025008293E-8</c:v>
                </c:pt>
                <c:pt idx="9">
                  <c:v>4.08509518927161E-8</c:v>
                </c:pt>
                <c:pt idx="10">
                  <c:v>5.38488002127164E-8</c:v>
                </c:pt>
                <c:pt idx="11">
                  <c:v>7.08050356508059E-8</c:v>
                </c:pt>
                <c:pt idx="12">
                  <c:v>9.28680922277645E-8</c:v>
                </c:pt>
                <c:pt idx="13">
                  <c:v>1.21501927054027E-7</c:v>
                </c:pt>
                <c:pt idx="14">
                  <c:v>1.58567460835799E-7</c:v>
                </c:pt>
                <c:pt idx="15">
                  <c:v>2.06423549431494E-7</c:v>
                </c:pt>
                <c:pt idx="16">
                  <c:v>2.68051767234874E-7</c:v>
                </c:pt>
                <c:pt idx="17">
                  <c:v>3.47210117692759E-7</c:v>
                </c:pt>
                <c:pt idx="18">
                  <c:v>4.48621758119155E-7</c:v>
                </c:pt>
                <c:pt idx="19">
                  <c:v>5.78205951789876E-7</c:v>
                </c:pt>
                <c:pt idx="20">
                  <c:v>7.43359757367129E-7</c:v>
                </c:pt>
                <c:pt idx="21">
                  <c:v>9.53300451561383E-7</c:v>
                </c:pt>
                <c:pt idx="22">
                  <c:v>1.21948037294665E-6</c:v>
                </c:pt>
                <c:pt idx="23">
                  <c:v>1.55608778957443E-6</c:v>
                </c:pt>
                <c:pt idx="24">
                  <c:v>1.98064954551599E-6</c:v>
                </c:pt>
                <c:pt idx="25">
                  <c:v>2.51475364429616E-6</c:v>
                </c:pt>
                <c:pt idx="26">
                  <c:v>3.18491258943348E-6</c:v>
                </c:pt>
                <c:pt idx="27">
                  <c:v>4.02359122824606E-6</c:v>
                </c:pt>
                <c:pt idx="28">
                  <c:v>5.07042603274325E-6</c:v>
                </c:pt>
                <c:pt idx="29">
                  <c:v>6.37366619091657E-6</c:v>
                </c:pt>
                <c:pt idx="30">
                  <c:v>7.99187055345254E-6</c:v>
                </c:pt>
                <c:pt idx="31">
                  <c:v>9.9958983534612E-6</c:v>
                </c:pt>
                <c:pt idx="32">
                  <c:v>1.24712356450265E-5</c:v>
                </c:pt>
                <c:pt idx="33">
                  <c:v>1.55207035289248E-5</c:v>
                </c:pt>
                <c:pt idx="34">
                  <c:v>1.92675983710431E-5</c:v>
                </c:pt>
                <c:pt idx="35">
                  <c:v>2.38593182706019E-5</c:v>
                </c:pt>
                <c:pt idx="36">
                  <c:v>2.94715338782693E-5</c:v>
                </c:pt>
                <c:pt idx="37">
                  <c:v>3.63129651511255E-5</c:v>
                </c:pt>
                <c:pt idx="38">
                  <c:v>4.46308285885655E-5</c:v>
                </c:pt>
                <c:pt idx="39">
                  <c:v>5.47170217198991E-5</c:v>
                </c:pt>
                <c:pt idx="40">
                  <c:v>6.69151128824413E-5</c:v>
                </c:pt>
                <c:pt idx="41">
                  <c:v>8.16282043831194E-5</c:v>
                </c:pt>
                <c:pt idx="42">
                  <c:v>9.93277356963844E-5</c:v>
                </c:pt>
                <c:pt idx="43">
                  <c:v>0.000120563290112992</c:v>
                </c:pt>
                <c:pt idx="44">
                  <c:v>0.000145973462895725</c:v>
                </c:pt>
                <c:pt idx="45">
                  <c:v>0.000176297841183716</c:v>
                </c:pt>
                <c:pt idx="46">
                  <c:v>0.000212390135275368</c:v>
                </c:pt>
                <c:pt idx="47">
                  <c:v>0.000255232487172083</c:v>
                </c:pt>
                <c:pt idx="48">
                  <c:v>0.000305950965056875</c:v>
                </c:pt>
                <c:pt idx="49">
                  <c:v>0.000365832231415142</c:v>
                </c:pt>
                <c:pt idx="50">
                  <c:v>0.000436341347522864</c:v>
                </c:pt>
                <c:pt idx="51">
                  <c:v>0.000519140647830687</c:v>
                </c:pt>
                <c:pt idx="52">
                  <c:v>0.000616109584236488</c:v>
                </c:pt>
                <c:pt idx="53">
                  <c:v>0.000729365402333349</c:v>
                </c:pt>
                <c:pt idx="54">
                  <c:v>0.000861284469526811</c:v>
                </c:pt>
                <c:pt idx="55">
                  <c:v>0.00101452402864985</c:v>
                </c:pt>
                <c:pt idx="56">
                  <c:v>0.00119204410073238</c:v>
                </c:pt>
                <c:pt idx="57">
                  <c:v>0.00139712920743968</c:v>
                </c:pt>
                <c:pt idx="58">
                  <c:v>0.00163340952809991</c:v>
                </c:pt>
                <c:pt idx="59">
                  <c:v>0.00190488104911085</c:v>
                </c:pt>
                <c:pt idx="60">
                  <c:v>0.00221592420596894</c:v>
                </c:pt>
                <c:pt idx="61">
                  <c:v>0.00257132046152689</c:v>
                </c:pt>
                <c:pt idx="62">
                  <c:v>0.00297626620988784</c:v>
                </c:pt>
                <c:pt idx="63">
                  <c:v>0.00343638334530688</c:v>
                </c:pt>
                <c:pt idx="64">
                  <c:v>0.00395772579148987</c:v>
                </c:pt>
                <c:pt idx="65">
                  <c:v>0.0045467812507954</c:v>
                </c:pt>
                <c:pt idx="66">
                  <c:v>0.00521046740721116</c:v>
                </c:pt>
                <c:pt idx="67">
                  <c:v>0.00595612180380243</c:v>
                </c:pt>
                <c:pt idx="68">
                  <c:v>0.00679148461684262</c:v>
                </c:pt>
                <c:pt idx="69">
                  <c:v>0.00772467356719739</c:v>
                </c:pt>
                <c:pt idx="70">
                  <c:v>0.00876415024678405</c:v>
                </c:pt>
                <c:pt idx="71">
                  <c:v>0.00991867719589729</c:v>
                </c:pt>
                <c:pt idx="72">
                  <c:v>0.011197265147421</c:v>
                </c:pt>
                <c:pt idx="73">
                  <c:v>0.0126091099575968</c:v>
                </c:pt>
                <c:pt idx="74">
                  <c:v>0.0141635188708001</c:v>
                </c:pt>
                <c:pt idx="75">
                  <c:v>0.0158698259178332</c:v>
                </c:pt>
                <c:pt idx="76">
                  <c:v>0.0177372964231151</c:v>
                </c:pt>
                <c:pt idx="77">
                  <c:v>0.0197750207946845</c:v>
                </c:pt>
                <c:pt idx="78">
                  <c:v>0.0219917979902129</c:v>
                </c:pt>
                <c:pt idx="79">
                  <c:v>0.0243960092895906</c:v>
                </c:pt>
                <c:pt idx="80">
                  <c:v>0.0269954832565932</c:v>
                </c:pt>
                <c:pt idx="81">
                  <c:v>0.0297973530344071</c:v>
                </c:pt>
                <c:pt idx="82">
                  <c:v>0.0328079073873374</c:v>
                </c:pt>
                <c:pt idx="83">
                  <c:v>0.036032437168108</c:v>
                </c:pt>
                <c:pt idx="84">
                  <c:v>0.039475079150446</c:v>
                </c:pt>
                <c:pt idx="85">
                  <c:v>0.0431386594132546</c:v>
                </c:pt>
                <c:pt idx="86">
                  <c:v>0.0470245386884422</c:v>
                </c:pt>
                <c:pt idx="87">
                  <c:v>0.0511324622819877</c:v>
                </c:pt>
                <c:pt idx="88">
                  <c:v>0.0554604173397264</c:v>
                </c:pt>
                <c:pt idx="89">
                  <c:v>0.0600045003484914</c:v>
                </c:pt>
                <c:pt idx="90">
                  <c:v>0.0647587978329444</c:v>
                </c:pt>
                <c:pt idx="91">
                  <c:v>0.0697152832226786</c:v>
                </c:pt>
                <c:pt idx="92">
                  <c:v>0.0748637328178709</c:v>
                </c:pt>
                <c:pt idx="93">
                  <c:v>0.0801916636709582</c:v>
                </c:pt>
                <c:pt idx="94">
                  <c:v>0.085684296023902</c:v>
                </c:pt>
                <c:pt idx="95">
                  <c:v>0.0913245426945092</c:v>
                </c:pt>
                <c:pt idx="96">
                  <c:v>0.0970930274916046</c:v>
                </c:pt>
                <c:pt idx="97">
                  <c:v>0.102968134359986</c:v>
                </c:pt>
                <c:pt idx="98">
                  <c:v>0.108926088516274</c:v>
                </c:pt>
                <c:pt idx="99">
                  <c:v>0.114941070342114</c:v>
                </c:pt>
                <c:pt idx="100">
                  <c:v>0.120985362259572</c:v>
                </c:pt>
                <c:pt idx="101">
                  <c:v>0.127029528234594</c:v>
                </c:pt>
                <c:pt idx="102">
                  <c:v>0.133042624949377</c:v>
                </c:pt>
                <c:pt idx="103">
                  <c:v>0.138992443065498</c:v>
                </c:pt>
                <c:pt idx="104">
                  <c:v>0.144845776380741</c:v>
                </c:pt>
                <c:pt idx="105">
                  <c:v>0.150568716077402</c:v>
                </c:pt>
                <c:pt idx="106">
                  <c:v>0.156126966683381</c:v>
                </c:pt>
                <c:pt idx="107">
                  <c:v>0.161486179833957</c:v>
                </c:pt>
                <c:pt idx="108">
                  <c:v>0.1666123014459</c:v>
                </c:pt>
                <c:pt idx="109">
                  <c:v>0.171471927509692</c:v>
                </c:pt>
                <c:pt idx="110">
                  <c:v>0.17603266338215</c:v>
                </c:pt>
                <c:pt idx="111">
                  <c:v>0.180263481230824</c:v>
                </c:pt>
                <c:pt idx="112">
                  <c:v>0.184135070151662</c:v>
                </c:pt>
                <c:pt idx="113">
                  <c:v>0.187620173458469</c:v>
                </c:pt>
                <c:pt idx="114">
                  <c:v>0.190693907730262</c:v>
                </c:pt>
                <c:pt idx="115">
                  <c:v>0.193334058401425</c:v>
                </c:pt>
                <c:pt idx="116">
                  <c:v>0.195521346987728</c:v>
                </c:pt>
                <c:pt idx="117">
                  <c:v>0.197239665453944</c:v>
                </c:pt>
                <c:pt idx="118">
                  <c:v>0.198476273738506</c:v>
                </c:pt>
                <c:pt idx="119">
                  <c:v>0.199221957047382</c:v>
                </c:pt>
                <c:pt idx="120">
                  <c:v>0.199471140200716</c:v>
                </c:pt>
                <c:pt idx="121">
                  <c:v>0.199221957047382</c:v>
                </c:pt>
                <c:pt idx="122">
                  <c:v>0.198476273738506</c:v>
                </c:pt>
                <c:pt idx="123">
                  <c:v>0.197239665453944</c:v>
                </c:pt>
                <c:pt idx="124">
                  <c:v>0.195521346987728</c:v>
                </c:pt>
                <c:pt idx="125">
                  <c:v>0.193334058401425</c:v>
                </c:pt>
                <c:pt idx="126">
                  <c:v>0.190693907730262</c:v>
                </c:pt>
                <c:pt idx="127">
                  <c:v>0.187620173458469</c:v>
                </c:pt>
                <c:pt idx="128">
                  <c:v>0.184135070151662</c:v>
                </c:pt>
                <c:pt idx="129">
                  <c:v>0.180263481230824</c:v>
                </c:pt>
                <c:pt idx="130">
                  <c:v>0.17603266338215</c:v>
                </c:pt>
                <c:pt idx="131">
                  <c:v>0.171471927509692</c:v>
                </c:pt>
                <c:pt idx="132">
                  <c:v>0.1666123014459</c:v>
                </c:pt>
                <c:pt idx="133">
                  <c:v>0.161486179833957</c:v>
                </c:pt>
                <c:pt idx="134">
                  <c:v>0.156126966683381</c:v>
                </c:pt>
                <c:pt idx="135">
                  <c:v>0.150568716077402</c:v>
                </c:pt>
                <c:pt idx="136">
                  <c:v>0.144845776380741</c:v>
                </c:pt>
                <c:pt idx="137">
                  <c:v>0.138992443065498</c:v>
                </c:pt>
                <c:pt idx="138">
                  <c:v>0.133042624949377</c:v>
                </c:pt>
                <c:pt idx="139">
                  <c:v>0.127029528234595</c:v>
                </c:pt>
                <c:pt idx="140">
                  <c:v>0.120985362259572</c:v>
                </c:pt>
                <c:pt idx="141">
                  <c:v>0.114941070342123</c:v>
                </c:pt>
                <c:pt idx="142">
                  <c:v>0.108926088516281</c:v>
                </c:pt>
                <c:pt idx="143">
                  <c:v>0.102968134359993</c:v>
                </c:pt>
                <c:pt idx="144">
                  <c:v>0.0970930274916123</c:v>
                </c:pt>
                <c:pt idx="145">
                  <c:v>0.0913245426945167</c:v>
                </c:pt>
                <c:pt idx="146">
                  <c:v>0.0856842960239092</c:v>
                </c:pt>
                <c:pt idx="147">
                  <c:v>0.0801916636709652</c:v>
                </c:pt>
                <c:pt idx="148">
                  <c:v>0.0748637328178776</c:v>
                </c:pt>
                <c:pt idx="149">
                  <c:v>0.0697152832226852</c:v>
                </c:pt>
                <c:pt idx="150">
                  <c:v>0.0647587978329507</c:v>
                </c:pt>
                <c:pt idx="151">
                  <c:v>0.0600045003484974</c:v>
                </c:pt>
                <c:pt idx="152">
                  <c:v>0.0554604173397322</c:v>
                </c:pt>
                <c:pt idx="153">
                  <c:v>0.0511324622819932</c:v>
                </c:pt>
                <c:pt idx="154">
                  <c:v>0.0470245386884474</c:v>
                </c:pt>
                <c:pt idx="155">
                  <c:v>0.0431386594132595</c:v>
                </c:pt>
                <c:pt idx="156">
                  <c:v>0.0394750791504506</c:v>
                </c:pt>
                <c:pt idx="157">
                  <c:v>0.0360324371681123</c:v>
                </c:pt>
                <c:pt idx="158">
                  <c:v>0.0328079073873414</c:v>
                </c:pt>
                <c:pt idx="159">
                  <c:v>0.0297973530344109</c:v>
                </c:pt>
                <c:pt idx="160">
                  <c:v>0.0269954832565967</c:v>
                </c:pt>
                <c:pt idx="161">
                  <c:v>0.0243960092895939</c:v>
                </c:pt>
                <c:pt idx="162">
                  <c:v>0.0219917979902159</c:v>
                </c:pt>
                <c:pt idx="163">
                  <c:v>0.0197750207946872</c:v>
                </c:pt>
                <c:pt idx="164">
                  <c:v>0.0177372964231177</c:v>
                </c:pt>
                <c:pt idx="165">
                  <c:v>0.0158698259178355</c:v>
                </c:pt>
                <c:pt idx="166">
                  <c:v>0.0141635188708022</c:v>
                </c:pt>
                <c:pt idx="167">
                  <c:v>0.0126091099575987</c:v>
                </c:pt>
                <c:pt idx="168">
                  <c:v>0.0111972651474228</c:v>
                </c:pt>
                <c:pt idx="169">
                  <c:v>0.00991867719589887</c:v>
                </c:pt>
                <c:pt idx="170">
                  <c:v>0.00876415024678537</c:v>
                </c:pt>
                <c:pt idx="171">
                  <c:v>0.00772467356719857</c:v>
                </c:pt>
                <c:pt idx="172">
                  <c:v>0.00679148461684369</c:v>
                </c:pt>
                <c:pt idx="173">
                  <c:v>0.00595612180380337</c:v>
                </c:pt>
                <c:pt idx="174">
                  <c:v>0.005210467407212</c:v>
                </c:pt>
                <c:pt idx="175">
                  <c:v>0.00454678125079615</c:v>
                </c:pt>
                <c:pt idx="176">
                  <c:v>0.00395772579149053</c:v>
                </c:pt>
                <c:pt idx="177">
                  <c:v>0.00343638334530748</c:v>
                </c:pt>
                <c:pt idx="178">
                  <c:v>0.00297626620988836</c:v>
                </c:pt>
                <c:pt idx="179">
                  <c:v>0.00257132046152735</c:v>
                </c:pt>
                <c:pt idx="180">
                  <c:v>0.00221592420596934</c:v>
                </c:pt>
                <c:pt idx="181">
                  <c:v>0.00190488104911119</c:v>
                </c:pt>
                <c:pt idx="182">
                  <c:v>0.00163340952810021</c:v>
                </c:pt>
                <c:pt idx="183">
                  <c:v>0.00139712920743994</c:v>
                </c:pt>
                <c:pt idx="184">
                  <c:v>0.00119204410073261</c:v>
                </c:pt>
                <c:pt idx="185">
                  <c:v>0.00101452402865005</c:v>
                </c:pt>
                <c:pt idx="186">
                  <c:v>0.000861284469526982</c:v>
                </c:pt>
                <c:pt idx="187">
                  <c:v>0.000729365402333495</c:v>
                </c:pt>
                <c:pt idx="188">
                  <c:v>0.000616109584236615</c:v>
                </c:pt>
                <c:pt idx="189">
                  <c:v>0.000519140647830794</c:v>
                </c:pt>
                <c:pt idx="190">
                  <c:v>0.000436341347522956</c:v>
                </c:pt>
                <c:pt idx="191">
                  <c:v>0.00036583223141522</c:v>
                </c:pt>
                <c:pt idx="192">
                  <c:v>0.000305950965056941</c:v>
                </c:pt>
                <c:pt idx="193">
                  <c:v>0.000255232487172139</c:v>
                </c:pt>
                <c:pt idx="194">
                  <c:v>0.000212390135275415</c:v>
                </c:pt>
                <c:pt idx="195">
                  <c:v>0.000176297841183756</c:v>
                </c:pt>
                <c:pt idx="196">
                  <c:v>0.000145973462895758</c:v>
                </c:pt>
                <c:pt idx="197">
                  <c:v>0.00012056329011302</c:v>
                </c:pt>
                <c:pt idx="198">
                  <c:v>9.93277356964057E-5</c:v>
                </c:pt>
                <c:pt idx="199">
                  <c:v>8.1628204383137E-5</c:v>
                </c:pt>
                <c:pt idx="200">
                  <c:v>6.6915112882456E-5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'p Norm'!$D$216</c:f>
              <c:strCache>
                <c:ptCount val="1"/>
                <c:pt idx="0">
                  <c:v>μ = -3; σ = 0.5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Norm'!$D$217:$D$417</c:f>
              <c:numCache>
                <c:formatCode>General</c:formatCode>
                <c:ptCount val="201"/>
                <c:pt idx="0">
                  <c:v>2.19321311877794E-43</c:v>
                </c:pt>
                <c:pt idx="1">
                  <c:v>3.535244820507E-42</c:v>
                </c:pt>
                <c:pt idx="2">
                  <c:v>5.47502838471046E-41</c:v>
                </c:pt>
                <c:pt idx="3">
                  <c:v>8.1466953550558E-40</c:v>
                </c:pt>
                <c:pt idx="4">
                  <c:v>1.16467511994731E-38</c:v>
                </c:pt>
                <c:pt idx="5">
                  <c:v>1.59976555140136E-37</c:v>
                </c:pt>
                <c:pt idx="6">
                  <c:v>2.11123270049055E-36</c:v>
                </c:pt>
                <c:pt idx="7">
                  <c:v>2.6769735985085E-35</c:v>
                </c:pt>
                <c:pt idx="8">
                  <c:v>3.26122146967938E-34</c:v>
                </c:pt>
                <c:pt idx="9">
                  <c:v>3.81719826927363E-33</c:v>
                </c:pt>
                <c:pt idx="10">
                  <c:v>4.29276747132612E-32</c:v>
                </c:pt>
                <c:pt idx="11">
                  <c:v>4.63829355451223E-31</c:v>
                </c:pt>
                <c:pt idx="12">
                  <c:v>4.81512226367853E-30</c:v>
                </c:pt>
                <c:pt idx="13">
                  <c:v>4.80269080001714E-29</c:v>
                </c:pt>
                <c:pt idx="14">
                  <c:v>4.60246141769631E-28</c:v>
                </c:pt>
                <c:pt idx="15">
                  <c:v>4.23763850701771E-27</c:v>
                </c:pt>
                <c:pt idx="16">
                  <c:v>3.74874480468287E-26</c:v>
                </c:pt>
                <c:pt idx="17">
                  <c:v>3.18622226540128E-25</c:v>
                </c:pt>
                <c:pt idx="18">
                  <c:v>2.60192323984731E-24</c:v>
                </c:pt>
                <c:pt idx="19">
                  <c:v>2.04146111886078E-23</c:v>
                </c:pt>
                <c:pt idx="20">
                  <c:v>1.53891972534096E-22</c:v>
                </c:pt>
                <c:pt idx="21">
                  <c:v>1.11460000454393E-21</c:v>
                </c:pt>
                <c:pt idx="22">
                  <c:v>7.75622386349249E-21</c:v>
                </c:pt>
                <c:pt idx="23">
                  <c:v>5.18572940219982E-20</c:v>
                </c:pt>
                <c:pt idx="24">
                  <c:v>3.33117606475919E-19</c:v>
                </c:pt>
                <c:pt idx="25">
                  <c:v>2.05595471433342E-18</c:v>
                </c:pt>
                <c:pt idx="26">
                  <c:v>1.21915162591228E-17</c:v>
                </c:pt>
                <c:pt idx="27">
                  <c:v>6.94592549713123E-17</c:v>
                </c:pt>
                <c:pt idx="28">
                  <c:v>3.80216307581531E-16</c:v>
                </c:pt>
                <c:pt idx="29">
                  <c:v>1.99967574969909E-15</c:v>
                </c:pt>
                <c:pt idx="30">
                  <c:v>1.01045421670722E-14</c:v>
                </c:pt>
                <c:pt idx="31">
                  <c:v>4.90571057139208E-14</c:v>
                </c:pt>
                <c:pt idx="32">
                  <c:v>2.28831298035994E-13</c:v>
                </c:pt>
                <c:pt idx="33">
                  <c:v>1.02555072735918E-12</c:v>
                </c:pt>
                <c:pt idx="34">
                  <c:v>4.41597992627363E-12</c:v>
                </c:pt>
                <c:pt idx="35">
                  <c:v>1.82694408167267E-11</c:v>
                </c:pt>
                <c:pt idx="36">
                  <c:v>7.26192300358259E-11</c:v>
                </c:pt>
                <c:pt idx="37">
                  <c:v>2.77335998833028E-10</c:v>
                </c:pt>
                <c:pt idx="38">
                  <c:v>1.01762805632888E-9</c:v>
                </c:pt>
                <c:pt idx="39">
                  <c:v>3.58756781592771E-9</c:v>
                </c:pt>
                <c:pt idx="40">
                  <c:v>1.21517656996451E-8</c:v>
                </c:pt>
                <c:pt idx="41">
                  <c:v>3.95463928124847E-8</c:v>
                </c:pt>
                <c:pt idx="42">
                  <c:v>1.23652410003303E-7</c:v>
                </c:pt>
                <c:pt idx="43">
                  <c:v>3.71472368910979E-7</c:v>
                </c:pt>
                <c:pt idx="44">
                  <c:v>1.0722070689393E-6</c:v>
                </c:pt>
                <c:pt idx="45">
                  <c:v>2.97343902946799E-6</c:v>
                </c:pt>
                <c:pt idx="46">
                  <c:v>7.92259818206263E-6</c:v>
                </c:pt>
                <c:pt idx="47">
                  <c:v>2.02817041309697E-5</c:v>
                </c:pt>
                <c:pt idx="48">
                  <c:v>4.98849425800985E-5</c:v>
                </c:pt>
                <c:pt idx="49">
                  <c:v>0.00011788613551306</c:v>
                </c:pt>
                <c:pt idx="50">
                  <c:v>0.000267660451529727</c:v>
                </c:pt>
                <c:pt idx="51">
                  <c:v>0.000583893851582832</c:v>
                </c:pt>
                <c:pt idx="52">
                  <c:v>0.00122380386022737</c:v>
                </c:pt>
                <c:pt idx="53">
                  <c:v>0.00246443833694571</c:v>
                </c:pt>
                <c:pt idx="54">
                  <c:v>0.00476817640292907</c:v>
                </c:pt>
                <c:pt idx="55">
                  <c:v>0.00886369682387493</c:v>
                </c:pt>
                <c:pt idx="56">
                  <c:v>0.0158309031659582</c:v>
                </c:pt>
                <c:pt idx="57">
                  <c:v>0.0271659384673684</c:v>
                </c:pt>
                <c:pt idx="58">
                  <c:v>0.0447890605896816</c:v>
                </c:pt>
                <c:pt idx="59">
                  <c:v>0.0709491856924566</c:v>
                </c:pt>
                <c:pt idx="60">
                  <c:v>0.107981933026367</c:v>
                </c:pt>
                <c:pt idx="61">
                  <c:v>0.157900316601777</c:v>
                </c:pt>
                <c:pt idx="62">
                  <c:v>0.221841669358897</c:v>
                </c:pt>
                <c:pt idx="63">
                  <c:v>0.299454931271473</c:v>
                </c:pt>
                <c:pt idx="64">
                  <c:v>0.388372109966407</c:v>
                </c:pt>
                <c:pt idx="65">
                  <c:v>0.483941449038267</c:v>
                </c:pt>
                <c:pt idx="66">
                  <c:v>0.579383105522947</c:v>
                </c:pt>
                <c:pt idx="67">
                  <c:v>0.666449205783583</c:v>
                </c:pt>
                <c:pt idx="68">
                  <c:v>0.736540280606635</c:v>
                </c:pt>
                <c:pt idx="69">
                  <c:v>0.782085387950905</c:v>
                </c:pt>
                <c:pt idx="70">
                  <c:v>0.797884560802865</c:v>
                </c:pt>
                <c:pt idx="71">
                  <c:v>0.782085387950921</c:v>
                </c:pt>
                <c:pt idx="72">
                  <c:v>0.736540280606664</c:v>
                </c:pt>
                <c:pt idx="73">
                  <c:v>0.666449205783623</c:v>
                </c:pt>
                <c:pt idx="74">
                  <c:v>0.579383105522993</c:v>
                </c:pt>
                <c:pt idx="75">
                  <c:v>0.483941449038316</c:v>
                </c:pt>
                <c:pt idx="76">
                  <c:v>0.388372109966454</c:v>
                </c:pt>
                <c:pt idx="77">
                  <c:v>0.299454931271515</c:v>
                </c:pt>
                <c:pt idx="78">
                  <c:v>0.221841669358932</c:v>
                </c:pt>
                <c:pt idx="79">
                  <c:v>0.157900316601805</c:v>
                </c:pt>
                <c:pt idx="80">
                  <c:v>0.107981933026389</c:v>
                </c:pt>
                <c:pt idx="81">
                  <c:v>0.0709491856924723</c:v>
                </c:pt>
                <c:pt idx="82">
                  <c:v>0.0447890605896922</c:v>
                </c:pt>
                <c:pt idx="83">
                  <c:v>0.0271659384673755</c:v>
                </c:pt>
                <c:pt idx="84">
                  <c:v>0.0158309031659626</c:v>
                </c:pt>
                <c:pt idx="85">
                  <c:v>0.0088636968238776</c:v>
                </c:pt>
                <c:pt idx="86">
                  <c:v>0.0047681764029306</c:v>
                </c:pt>
                <c:pt idx="87">
                  <c:v>0.00246443833694654</c:v>
                </c:pt>
                <c:pt idx="88">
                  <c:v>0.00122380386022781</c:v>
                </c:pt>
                <c:pt idx="89">
                  <c:v>0.000583893851583054</c:v>
                </c:pt>
                <c:pt idx="90">
                  <c:v>0.000267660451529835</c:v>
                </c:pt>
                <c:pt idx="91">
                  <c:v>0.00011788613551311</c:v>
                </c:pt>
                <c:pt idx="92">
                  <c:v>4.98849425801199E-5</c:v>
                </c:pt>
                <c:pt idx="93">
                  <c:v>2.02817041309789E-5</c:v>
                </c:pt>
                <c:pt idx="94">
                  <c:v>7.92259818206641E-6</c:v>
                </c:pt>
                <c:pt idx="95">
                  <c:v>2.97343902946949E-6</c:v>
                </c:pt>
                <c:pt idx="96">
                  <c:v>1.07220706893987E-6</c:v>
                </c:pt>
                <c:pt idx="97">
                  <c:v>3.71472368911175E-7</c:v>
                </c:pt>
                <c:pt idx="98">
                  <c:v>1.23652410003357E-7</c:v>
                </c:pt>
                <c:pt idx="99">
                  <c:v>3.95463928125082E-8</c:v>
                </c:pt>
                <c:pt idx="100">
                  <c:v>1.21517656996466E-8</c:v>
                </c:pt>
                <c:pt idx="101">
                  <c:v>3.58756781592818E-9</c:v>
                </c:pt>
                <c:pt idx="102">
                  <c:v>1.01762805632903E-9</c:v>
                </c:pt>
                <c:pt idx="103">
                  <c:v>2.77335998833058E-10</c:v>
                </c:pt>
                <c:pt idx="104">
                  <c:v>7.2619230035836E-11</c:v>
                </c:pt>
                <c:pt idx="105">
                  <c:v>1.82694408167292E-11</c:v>
                </c:pt>
                <c:pt idx="106">
                  <c:v>4.41597992627428E-12</c:v>
                </c:pt>
                <c:pt idx="107">
                  <c:v>1.02555072735935E-12</c:v>
                </c:pt>
                <c:pt idx="108">
                  <c:v>2.28831298036023E-13</c:v>
                </c:pt>
                <c:pt idx="109">
                  <c:v>4.90571057139286E-14</c:v>
                </c:pt>
                <c:pt idx="110">
                  <c:v>1.01045421670738E-14</c:v>
                </c:pt>
                <c:pt idx="111">
                  <c:v>1.99967574969944E-15</c:v>
                </c:pt>
                <c:pt idx="112">
                  <c:v>3.80216307581593E-16</c:v>
                </c:pt>
                <c:pt idx="113">
                  <c:v>6.94592549713242E-17</c:v>
                </c:pt>
                <c:pt idx="114">
                  <c:v>1.21915162591248E-17</c:v>
                </c:pt>
                <c:pt idx="115">
                  <c:v>2.05595471433378E-18</c:v>
                </c:pt>
                <c:pt idx="116">
                  <c:v>3.33117606475986E-19</c:v>
                </c:pt>
                <c:pt idx="117">
                  <c:v>5.18572940220074E-20</c:v>
                </c:pt>
                <c:pt idx="118">
                  <c:v>7.75622386349392E-21</c:v>
                </c:pt>
                <c:pt idx="119">
                  <c:v>1.11460000454414E-21</c:v>
                </c:pt>
                <c:pt idx="120">
                  <c:v>1.53891972534128E-22</c:v>
                </c:pt>
                <c:pt idx="121">
                  <c:v>2.04146111886122E-23</c:v>
                </c:pt>
                <c:pt idx="122">
                  <c:v>2.60192323984783E-24</c:v>
                </c:pt>
                <c:pt idx="123">
                  <c:v>3.18622226540193E-25</c:v>
                </c:pt>
                <c:pt idx="124">
                  <c:v>3.74874480468359E-26</c:v>
                </c:pt>
                <c:pt idx="125">
                  <c:v>4.23763850701871E-27</c:v>
                </c:pt>
                <c:pt idx="126">
                  <c:v>4.60246141769631E-28</c:v>
                </c:pt>
                <c:pt idx="127">
                  <c:v>4.80269080001707E-29</c:v>
                </c:pt>
                <c:pt idx="128">
                  <c:v>4.8151222636786E-30</c:v>
                </c:pt>
                <c:pt idx="129">
                  <c:v>4.63829355451223E-31</c:v>
                </c:pt>
                <c:pt idx="130">
                  <c:v>4.29276747132612E-32</c:v>
                </c:pt>
                <c:pt idx="131">
                  <c:v>3.81719826927363E-33</c:v>
                </c:pt>
                <c:pt idx="132">
                  <c:v>3.26122146967929E-34</c:v>
                </c:pt>
                <c:pt idx="133">
                  <c:v>2.67697359850857E-35</c:v>
                </c:pt>
                <c:pt idx="134">
                  <c:v>2.11123270049055E-36</c:v>
                </c:pt>
                <c:pt idx="135">
                  <c:v>1.59976555140136E-37</c:v>
                </c:pt>
                <c:pt idx="136">
                  <c:v>1.16467511994731E-38</c:v>
                </c:pt>
                <c:pt idx="137">
                  <c:v>8.14669535505569E-40</c:v>
                </c:pt>
                <c:pt idx="138">
                  <c:v>5.47502838471061E-41</c:v>
                </c:pt>
                <c:pt idx="139">
                  <c:v>3.535244820507E-42</c:v>
                </c:pt>
                <c:pt idx="140">
                  <c:v>2.19321311877794E-43</c:v>
                </c:pt>
                <c:pt idx="141">
                  <c:v>1.30728535506743E-44</c:v>
                </c:pt>
                <c:pt idx="142">
                  <c:v>7.48666115979172E-46</c:v>
                </c:pt>
                <c:pt idx="143">
                  <c:v>4.11940204482986E-47</c:v>
                </c:pt>
                <c:pt idx="144">
                  <c:v>2.17775191066191E-48</c:v>
                </c:pt>
                <c:pt idx="145">
                  <c:v>1.10614190997222E-49</c:v>
                </c:pt>
                <c:pt idx="146">
                  <c:v>5.39810728879291E-51</c:v>
                </c:pt>
                <c:pt idx="147">
                  <c:v>2.53104809321734E-52</c:v>
                </c:pt>
                <c:pt idx="148">
                  <c:v>1.14021697819179E-53</c:v>
                </c:pt>
                <c:pt idx="149">
                  <c:v>4.93517810314683E-55</c:v>
                </c:pt>
                <c:pt idx="150">
                  <c:v>2.0523261455904E-56</c:v>
                </c:pt>
                <c:pt idx="151">
                  <c:v>8.200081071693E-58</c:v>
                </c:pt>
                <c:pt idx="152">
                  <c:v>3.14787975956358E-59</c:v>
                </c:pt>
                <c:pt idx="153">
                  <c:v>1.16103776130957E-60</c:v>
                </c:pt>
                <c:pt idx="154">
                  <c:v>4.11436460607114E-62</c:v>
                </c:pt>
                <c:pt idx="155">
                  <c:v>1.40083642686845E-63</c:v>
                </c:pt>
                <c:pt idx="156">
                  <c:v>4.58247704741451E-65</c:v>
                </c:pt>
                <c:pt idx="157">
                  <c:v>1.44026163054882E-66</c:v>
                </c:pt>
                <c:pt idx="158">
                  <c:v>4.3492132686135E-68</c:v>
                </c:pt>
                <c:pt idx="159">
                  <c:v>1.2618514711253E-69</c:v>
                </c:pt>
                <c:pt idx="160">
                  <c:v>3.5174990852028E-71</c:v>
                </c:pt>
                <c:pt idx="161">
                  <c:v>9.42080400621423E-73</c:v>
                </c:pt>
                <c:pt idx="162">
                  <c:v>2.42420958982465E-74</c:v>
                </c:pt>
                <c:pt idx="163">
                  <c:v>5.99350099636793E-76</c:v>
                </c:pt>
                <c:pt idx="164">
                  <c:v>1.42370240785318E-77</c:v>
                </c:pt>
                <c:pt idx="165">
                  <c:v>3.2492720735595E-79</c:v>
                </c:pt>
                <c:pt idx="166">
                  <c:v>7.12493910803018E-81</c:v>
                </c:pt>
                <c:pt idx="167">
                  <c:v>1.50108213729686E-82</c:v>
                </c:pt>
                <c:pt idx="168">
                  <c:v>3.03847716960415E-84</c:v>
                </c:pt>
                <c:pt idx="169">
                  <c:v>5.90929564934192E-86</c:v>
                </c:pt>
                <c:pt idx="170">
                  <c:v>1.10418967243635E-87</c:v>
                </c:pt>
                <c:pt idx="171">
                  <c:v>1.98234784758118E-89</c:v>
                </c:pt>
                <c:pt idx="172">
                  <c:v>3.41935559161951E-91</c:v>
                </c:pt>
                <c:pt idx="173">
                  <c:v>5.66678703031062E-93</c:v>
                </c:pt>
                <c:pt idx="174">
                  <c:v>9.02314083913403E-95</c:v>
                </c:pt>
                <c:pt idx="175">
                  <c:v>1.38040588403121E-96</c:v>
                </c:pt>
                <c:pt idx="176">
                  <c:v>2.02900953618506E-98</c:v>
                </c:pt>
                <c:pt idx="177">
                  <c:v>2.86542862631138E-100</c:v>
                </c:pt>
                <c:pt idx="178">
                  <c:v>3.88797374113543E-102</c:v>
                </c:pt>
                <c:pt idx="179">
                  <c:v>5.06856793305444E-104</c:v>
                </c:pt>
                <c:pt idx="180">
                  <c:v>6.34856310567831E-106</c:v>
                </c:pt>
                <c:pt idx="181">
                  <c:v>7.64000830879654E-108</c:v>
                </c:pt>
                <c:pt idx="182">
                  <c:v>8.8336551585588E-110</c:v>
                </c:pt>
                <c:pt idx="183">
                  <c:v>9.81330445764616E-112</c:v>
                </c:pt>
                <c:pt idx="184">
                  <c:v>1.04741388109954E-113</c:v>
                </c:pt>
                <c:pt idx="185">
                  <c:v>1.074112073009E-115</c:v>
                </c:pt>
                <c:pt idx="186">
                  <c:v>1.05830072022179E-117</c:v>
                </c:pt>
                <c:pt idx="187">
                  <c:v>1.00183639776829E-119</c:v>
                </c:pt>
                <c:pt idx="188">
                  <c:v>9.11197964826795E-122</c:v>
                </c:pt>
                <c:pt idx="189">
                  <c:v>7.96263661954417E-124</c:v>
                </c:pt>
                <c:pt idx="190">
                  <c:v>6.68542888362083E-126</c:v>
                </c:pt>
                <c:pt idx="191">
                  <c:v>5.39299317377611E-128</c:v>
                </c:pt>
                <c:pt idx="192">
                  <c:v>4.17983067183637E-130</c:v>
                </c:pt>
                <c:pt idx="193">
                  <c:v>3.11254563202295E-132</c:v>
                </c:pt>
                <c:pt idx="194">
                  <c:v>2.2269013912625E-134</c:v>
                </c:pt>
                <c:pt idx="195">
                  <c:v>1.53078594729153E-136</c:v>
                </c:pt>
                <c:pt idx="196">
                  <c:v>1.01101166751309E-138</c:v>
                </c:pt>
                <c:pt idx="197">
                  <c:v>6.41543470445014E-141</c:v>
                </c:pt>
                <c:pt idx="198">
                  <c:v>3.91132795006498E-143</c:v>
                </c:pt>
                <c:pt idx="199">
                  <c:v>2.29113454985767E-145</c:v>
                </c:pt>
                <c:pt idx="200">
                  <c:v>1.28945199428624E-147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'p Norm'!$E$216</c:f>
              <c:strCache>
                <c:ptCount val="1"/>
                <c:pt idx="0">
                  <c:v>μ = 4; σ = 6</c:v>
                </c:pt>
              </c:strCache>
            </c:strRef>
          </c:tx>
          <c:spPr>
            <a:ln>
              <a:solidFill>
                <a:srgbClr val="FC00FF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Norm'!$E$217:$E$417</c:f>
              <c:numCache>
                <c:formatCode>General</c:formatCode>
                <c:ptCount val="201"/>
                <c:pt idx="0">
                  <c:v>0.00437031484895158</c:v>
                </c:pt>
                <c:pt idx="1">
                  <c:v>0.00454298849509386</c:v>
                </c:pt>
                <c:pt idx="2">
                  <c:v>0.00472117295693353</c:v>
                </c:pt>
                <c:pt idx="3">
                  <c:v>0.00490498346025275</c:v>
                </c:pt>
                <c:pt idx="4">
                  <c:v>0.00509453495464758</c:v>
                </c:pt>
                <c:pt idx="5">
                  <c:v>0.00528994197261124</c:v>
                </c:pt>
                <c:pt idx="6">
                  <c:v>0.00549131848374238</c:v>
                </c:pt>
                <c:pt idx="7">
                  <c:v>0.00569877774413751</c:v>
                </c:pt>
                <c:pt idx="8">
                  <c:v>0.00591243214103857</c:v>
                </c:pt>
                <c:pt idx="9">
                  <c:v>0.0061323930328189</c:v>
                </c:pt>
                <c:pt idx="10">
                  <c:v>0.006358770584403</c:v>
                </c:pt>
                <c:pt idx="11">
                  <c:v>0.00659167359822837</c:v>
                </c:pt>
                <c:pt idx="12">
                  <c:v>0.00683120934087036</c:v>
                </c:pt>
                <c:pt idx="13">
                  <c:v>0.00707748336546415</c:v>
                </c:pt>
                <c:pt idx="14">
                  <c:v>0.0073305993300712</c:v>
                </c:pt>
                <c:pt idx="15">
                  <c:v>0.0075906588121509</c:v>
                </c:pt>
                <c:pt idx="16">
                  <c:v>0.0078577611193119</c:v>
                </c:pt>
                <c:pt idx="17">
                  <c:v>0.00813200309653043</c:v>
                </c:pt>
                <c:pt idx="18">
                  <c:v>0.00841347893003792</c:v>
                </c:pt>
                <c:pt idx="19">
                  <c:v>0.00870227994809265</c:v>
                </c:pt>
                <c:pt idx="20">
                  <c:v>0.00899849441886464</c:v>
                </c:pt>
                <c:pt idx="21">
                  <c:v>0.00930220734567635</c:v>
                </c:pt>
                <c:pt idx="22">
                  <c:v>0.00961350025985544</c:v>
                </c:pt>
                <c:pt idx="23">
                  <c:v>0.00993245101146931</c:v>
                </c:pt>
                <c:pt idx="24">
                  <c:v>0.0102591335582245</c:v>
                </c:pt>
                <c:pt idx="25">
                  <c:v>0.010593617752827</c:v>
                </c:pt>
                <c:pt idx="26">
                  <c:v>0.0109359691291127</c:v>
                </c:pt>
                <c:pt idx="27">
                  <c:v>0.0112862486872696</c:v>
                </c:pt>
                <c:pt idx="28">
                  <c:v>0.0116445126784858</c:v>
                </c:pt>
                <c:pt idx="29">
                  <c:v>0.0120108123893696</c:v>
                </c:pt>
                <c:pt idx="30">
                  <c:v>0.0123851939264988</c:v>
                </c:pt>
                <c:pt idx="31">
                  <c:v>0.0127676980014683</c:v>
                </c:pt>
                <c:pt idx="32">
                  <c:v>0.0131583597168157</c:v>
                </c:pt>
                <c:pt idx="33">
                  <c:v>0.0135572083532132</c:v>
                </c:pt>
                <c:pt idx="34">
                  <c:v>0.0139642671583274</c:v>
                </c:pt>
                <c:pt idx="35">
                  <c:v>0.0143795531377519</c:v>
                </c:pt>
                <c:pt idx="36">
                  <c:v>0.0148030768484319</c:v>
                </c:pt>
                <c:pt idx="37">
                  <c:v>0.015234842195004</c:v>
                </c:pt>
                <c:pt idx="38">
                  <c:v>0.0156748462294811</c:v>
                </c:pt>
                <c:pt idx="39">
                  <c:v>0.0161230789547218</c:v>
                </c:pt>
                <c:pt idx="40">
                  <c:v>0.0165795231321247</c:v>
                </c:pt>
                <c:pt idx="41">
                  <c:v>0.0170441540939963</c:v>
                </c:pt>
                <c:pt idx="42">
                  <c:v>0.0175169395610416</c:v>
                </c:pt>
                <c:pt idx="43">
                  <c:v>0.0179978394654328</c:v>
                </c:pt>
                <c:pt idx="44">
                  <c:v>0.0184868057799092</c:v>
                </c:pt>
                <c:pt idx="45">
                  <c:v>0.0189837823533652</c:v>
                </c:pt>
                <c:pt idx="46">
                  <c:v>0.0194887047533833</c:v>
                </c:pt>
                <c:pt idx="47">
                  <c:v>0.0200015001161642</c:v>
                </c:pt>
                <c:pt idx="48">
                  <c:v>0.0205220870043081</c:v>
                </c:pt>
                <c:pt idx="49">
                  <c:v>0.0210503752728963</c:v>
                </c:pt>
                <c:pt idx="50">
                  <c:v>0.0215862659443152</c:v>
                </c:pt>
                <c:pt idx="51">
                  <c:v>0.0221296510922645</c:v>
                </c:pt>
                <c:pt idx="52">
                  <c:v>0.0226804137353796</c:v>
                </c:pt>
                <c:pt idx="53">
                  <c:v>0.0232384277408933</c:v>
                </c:pt>
                <c:pt idx="54">
                  <c:v>0.0238035577387516</c:v>
                </c:pt>
                <c:pt idx="55">
                  <c:v>0.0243756590465892</c:v>
                </c:pt>
                <c:pt idx="56">
                  <c:v>0.0249545776059574</c:v>
                </c:pt>
                <c:pt idx="57">
                  <c:v>0.0255401499301868</c:v>
                </c:pt>
                <c:pt idx="58">
                  <c:v>0.0261322030642513</c:v>
                </c:pt>
                <c:pt idx="59">
                  <c:v>0.0267305545569865</c:v>
                </c:pt>
                <c:pt idx="60">
                  <c:v>0.0273350124459988</c:v>
                </c:pt>
                <c:pt idx="61">
                  <c:v>0.0279453752555858</c:v>
                </c:pt>
                <c:pt idx="62">
                  <c:v>0.0285614320079678</c:v>
                </c:pt>
                <c:pt idx="63">
                  <c:v>0.0291829622481138</c:v>
                </c:pt>
                <c:pt idx="64">
                  <c:v>0.0298097360824233</c:v>
                </c:pt>
                <c:pt idx="65">
                  <c:v>0.0304415142315035</c:v>
                </c:pt>
                <c:pt idx="66">
                  <c:v>0.0310780480972608</c:v>
                </c:pt>
                <c:pt idx="67">
                  <c:v>0.0317190798445</c:v>
                </c:pt>
                <c:pt idx="68">
                  <c:v>0.032364342497202</c:v>
                </c:pt>
                <c:pt idx="69">
                  <c:v>0.0330135600496243</c:v>
                </c:pt>
                <c:pt idx="70">
                  <c:v>0.033666447592343</c:v>
                </c:pt>
                <c:pt idx="71">
                  <c:v>0.0343227114533289</c:v>
                </c:pt>
                <c:pt idx="72">
                  <c:v>0.0349820493541205</c:v>
                </c:pt>
                <c:pt idx="73">
                  <c:v>0.0356441505811303</c:v>
                </c:pt>
                <c:pt idx="74">
                  <c:v>0.0363086961720915</c:v>
                </c:pt>
                <c:pt idx="75">
                  <c:v>0.0369753591176225</c:v>
                </c:pt>
                <c:pt idx="76">
                  <c:v>0.0376438045778539</c:v>
                </c:pt>
                <c:pt idx="77">
                  <c:v>0.0383136901140386</c:v>
                </c:pt>
                <c:pt idx="78">
                  <c:v>0.038984665935027</c:v>
                </c:pt>
                <c:pt idx="79">
                  <c:v>0.0396563751584628</c:v>
                </c:pt>
                <c:pt idx="80">
                  <c:v>0.0403284540865237</c:v>
                </c:pt>
                <c:pt idx="81">
                  <c:v>0.0410005324959958</c:v>
                </c:pt>
                <c:pt idx="82">
                  <c:v>0.0416722339424429</c:v>
                </c:pt>
                <c:pt idx="83">
                  <c:v>0.042343176078198</c:v>
                </c:pt>
                <c:pt idx="84">
                  <c:v>0.0430129709838727</c:v>
                </c:pt>
                <c:pt idx="85">
                  <c:v>0.04368122551305</c:v>
                </c:pt>
                <c:pt idx="86">
                  <c:v>0.0443475416497923</c:v>
                </c:pt>
                <c:pt idx="87">
                  <c:v>0.0450115168785684</c:v>
                </c:pt>
                <c:pt idx="88">
                  <c:v>0.0456727445661712</c:v>
                </c:pt>
                <c:pt idx="89">
                  <c:v>0.0463308143551659</c:v>
                </c:pt>
                <c:pt idx="90">
                  <c:v>0.0469853125683836</c:v>
                </c:pt>
                <c:pt idx="91">
                  <c:v>0.0476358226239416</c:v>
                </c:pt>
                <c:pt idx="92">
                  <c:v>0.0482819254602469</c:v>
                </c:pt>
                <c:pt idx="93">
                  <c:v>0.0489231999704092</c:v>
                </c:pt>
                <c:pt idx="94">
                  <c:v>0.0495592234454669</c:v>
                </c:pt>
                <c:pt idx="95">
                  <c:v>0.0501895720258005</c:v>
                </c:pt>
                <c:pt idx="96">
                  <c:v>0.050813821160086</c:v>
                </c:pt>
                <c:pt idx="97">
                  <c:v>0.0514315460711156</c:v>
                </c:pt>
                <c:pt idx="98">
                  <c:v>0.0520423222277934</c:v>
                </c:pt>
                <c:pt idx="99">
                  <c:v>0.0526457258225903</c:v>
                </c:pt>
                <c:pt idx="100">
                  <c:v>0.0532413342537254</c:v>
                </c:pt>
                <c:pt idx="101">
                  <c:v>0.053828726611319</c:v>
                </c:pt>
                <c:pt idx="102">
                  <c:v>0.0544074841667543</c:v>
                </c:pt>
                <c:pt idx="103">
                  <c:v>0.0549771908644568</c:v>
                </c:pt>
                <c:pt idx="104">
                  <c:v>0.0555374338152999</c:v>
                </c:pt>
                <c:pt idx="105">
                  <c:v>0.0560878037908255</c:v>
                </c:pt>
                <c:pt idx="106">
                  <c:v>0.0566278957174597</c:v>
                </c:pt>
                <c:pt idx="107">
                  <c:v>0.0571573091698973</c:v>
                </c:pt>
                <c:pt idx="108">
                  <c:v>0.0576756488628205</c:v>
                </c:pt>
                <c:pt idx="109">
                  <c:v>0.0581825251401112</c:v>
                </c:pt>
                <c:pt idx="110">
                  <c:v>0.0586775544607166</c:v>
                </c:pt>
                <c:pt idx="111">
                  <c:v>0.0591603598803228</c:v>
                </c:pt>
                <c:pt idx="112">
                  <c:v>0.0596305715279948</c:v>
                </c:pt>
                <c:pt idx="113">
                  <c:v>0.0600878270769413</c:v>
                </c:pt>
                <c:pt idx="114">
                  <c:v>0.0605317722085697</c:v>
                </c:pt>
                <c:pt idx="115">
                  <c:v>0.0609620610690004</c:v>
                </c:pt>
                <c:pt idx="116">
                  <c:v>0.0613783567172205</c:v>
                </c:pt>
                <c:pt idx="117">
                  <c:v>0.0617803315640642</c:v>
                </c:pt>
                <c:pt idx="118">
                  <c:v>0.0621676678012214</c:v>
                </c:pt>
                <c:pt idx="119">
                  <c:v>0.0625400578194896</c:v>
                </c:pt>
                <c:pt idx="120">
                  <c:v>0.0628972046154988</c:v>
                </c:pt>
                <c:pt idx="121">
                  <c:v>0.0632388221861575</c:v>
                </c:pt>
                <c:pt idx="122">
                  <c:v>0.0635646359100873</c:v>
                </c:pt>
                <c:pt idx="123">
                  <c:v>0.0638743829153344</c:v>
                </c:pt>
                <c:pt idx="124">
                  <c:v>0.064167812432669</c:v>
                </c:pt>
                <c:pt idx="125">
                  <c:v>0.0644446861338082</c:v>
                </c:pt>
                <c:pt idx="126">
                  <c:v>0.0647047784539245</c:v>
                </c:pt>
                <c:pt idx="127">
                  <c:v>0.0649478768978281</c:v>
                </c:pt>
                <c:pt idx="128">
                  <c:v>0.0651737823292426</c:v>
                </c:pt>
                <c:pt idx="129">
                  <c:v>0.0653823092426221</c:v>
                </c:pt>
                <c:pt idx="130">
                  <c:v>0.06557328601699</c:v>
                </c:pt>
                <c:pt idx="131">
                  <c:v>0.0657465551513148</c:v>
                </c:pt>
                <c:pt idx="132">
                  <c:v>0.0659019734809696</c:v>
                </c:pt>
                <c:pt idx="133">
                  <c:v>0.0660394123748592</c:v>
                </c:pt>
                <c:pt idx="134">
                  <c:v>0.0661587579128353</c:v>
                </c:pt>
                <c:pt idx="135">
                  <c:v>0.066259911043057</c:v>
                </c:pt>
                <c:pt idx="136">
                  <c:v>0.066342787718992</c:v>
                </c:pt>
                <c:pt idx="137">
                  <c:v>0.066407319015794</c:v>
                </c:pt>
                <c:pt idx="138">
                  <c:v>0.0664534512258295</c:v>
                </c:pt>
                <c:pt idx="139">
                  <c:v>0.0664811459331703</c:v>
                </c:pt>
                <c:pt idx="140">
                  <c:v>0.0664903800669054</c:v>
                </c:pt>
                <c:pt idx="141">
                  <c:v>0.0664811459331703</c:v>
                </c:pt>
                <c:pt idx="142">
                  <c:v>0.0664534512258295</c:v>
                </c:pt>
                <c:pt idx="143">
                  <c:v>0.0664073190157941</c:v>
                </c:pt>
                <c:pt idx="144">
                  <c:v>0.0663427877189921</c:v>
                </c:pt>
                <c:pt idx="145">
                  <c:v>0.0662599110430571</c:v>
                </c:pt>
                <c:pt idx="146">
                  <c:v>0.0661587579128354</c:v>
                </c:pt>
                <c:pt idx="147">
                  <c:v>0.0660394123748593</c:v>
                </c:pt>
                <c:pt idx="148">
                  <c:v>0.0659019734809698</c:v>
                </c:pt>
                <c:pt idx="149">
                  <c:v>0.065746555151315</c:v>
                </c:pt>
                <c:pt idx="150">
                  <c:v>0.0655732860169902</c:v>
                </c:pt>
                <c:pt idx="151">
                  <c:v>0.0653823092426223</c:v>
                </c:pt>
                <c:pt idx="152">
                  <c:v>0.0651737823292429</c:v>
                </c:pt>
                <c:pt idx="153">
                  <c:v>0.0649478768978283</c:v>
                </c:pt>
                <c:pt idx="154">
                  <c:v>0.0647047784539247</c:v>
                </c:pt>
                <c:pt idx="155">
                  <c:v>0.0644446861338085</c:v>
                </c:pt>
                <c:pt idx="156">
                  <c:v>0.0641678124326693</c:v>
                </c:pt>
                <c:pt idx="157">
                  <c:v>0.0638743829153347</c:v>
                </c:pt>
                <c:pt idx="158">
                  <c:v>0.0635646359100877</c:v>
                </c:pt>
                <c:pt idx="159">
                  <c:v>0.0632388221861579</c:v>
                </c:pt>
                <c:pt idx="160">
                  <c:v>0.0628972046154992</c:v>
                </c:pt>
                <c:pt idx="161">
                  <c:v>0.06254005781949</c:v>
                </c:pt>
                <c:pt idx="162">
                  <c:v>0.0621676678012218</c:v>
                </c:pt>
                <c:pt idx="163">
                  <c:v>0.0617803315640646</c:v>
                </c:pt>
                <c:pt idx="164">
                  <c:v>0.061378356717221</c:v>
                </c:pt>
                <c:pt idx="165">
                  <c:v>0.0609620610690008</c:v>
                </c:pt>
                <c:pt idx="166">
                  <c:v>0.0605317722085701</c:v>
                </c:pt>
                <c:pt idx="167">
                  <c:v>0.0600878270769418</c:v>
                </c:pt>
                <c:pt idx="168">
                  <c:v>0.0596305715279953</c:v>
                </c:pt>
                <c:pt idx="169">
                  <c:v>0.0591603598803233</c:v>
                </c:pt>
                <c:pt idx="170">
                  <c:v>0.0586775544607171</c:v>
                </c:pt>
                <c:pt idx="171">
                  <c:v>0.0581825251401117</c:v>
                </c:pt>
                <c:pt idx="172">
                  <c:v>0.057675648862821</c:v>
                </c:pt>
                <c:pt idx="173">
                  <c:v>0.0571573091698978</c:v>
                </c:pt>
                <c:pt idx="174">
                  <c:v>0.0566278957174602</c:v>
                </c:pt>
                <c:pt idx="175">
                  <c:v>0.0560878037908261</c:v>
                </c:pt>
                <c:pt idx="176">
                  <c:v>0.0555374338153005</c:v>
                </c:pt>
                <c:pt idx="177">
                  <c:v>0.0549771908644573</c:v>
                </c:pt>
                <c:pt idx="178">
                  <c:v>0.0544074841667549</c:v>
                </c:pt>
                <c:pt idx="179">
                  <c:v>0.0538287266113196</c:v>
                </c:pt>
                <c:pt idx="180">
                  <c:v>0.053241334253726</c:v>
                </c:pt>
                <c:pt idx="181">
                  <c:v>0.0526457258225911</c:v>
                </c:pt>
                <c:pt idx="182">
                  <c:v>0.0520423222277942</c:v>
                </c:pt>
                <c:pt idx="183">
                  <c:v>0.0514315460711164</c:v>
                </c:pt>
                <c:pt idx="184">
                  <c:v>0.0508138211600868</c:v>
                </c:pt>
                <c:pt idx="185">
                  <c:v>0.0501895720258014</c:v>
                </c:pt>
                <c:pt idx="186">
                  <c:v>0.0495592234454677</c:v>
                </c:pt>
                <c:pt idx="187">
                  <c:v>0.04892319997041</c:v>
                </c:pt>
                <c:pt idx="188">
                  <c:v>0.0482819254602478</c:v>
                </c:pt>
                <c:pt idx="189">
                  <c:v>0.0476358226239425</c:v>
                </c:pt>
                <c:pt idx="190">
                  <c:v>0.0469853125683844</c:v>
                </c:pt>
                <c:pt idx="191">
                  <c:v>0.0463308143551667</c:v>
                </c:pt>
                <c:pt idx="192">
                  <c:v>0.0456727445661721</c:v>
                </c:pt>
                <c:pt idx="193">
                  <c:v>0.0450115168785693</c:v>
                </c:pt>
                <c:pt idx="194">
                  <c:v>0.0443475416497931</c:v>
                </c:pt>
                <c:pt idx="195">
                  <c:v>0.0436812255130509</c:v>
                </c:pt>
                <c:pt idx="196">
                  <c:v>0.0430129709838736</c:v>
                </c:pt>
                <c:pt idx="197">
                  <c:v>0.0423431760781988</c:v>
                </c:pt>
                <c:pt idx="198">
                  <c:v>0.0416722339424437</c:v>
                </c:pt>
                <c:pt idx="199">
                  <c:v>0.0410005324959966</c:v>
                </c:pt>
                <c:pt idx="200">
                  <c:v>0.0403284540865246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776440"/>
        <c:axId val="2076779864"/>
      </c:scatterChart>
      <c:valAx>
        <c:axId val="2076776440"/>
        <c:scaling>
          <c:orientation val="minMax"/>
          <c:max val="10.0"/>
          <c:min val="-10.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2076779864"/>
        <c:crosses val="autoZero"/>
        <c:crossBetween val="midCat"/>
        <c:majorUnit val="1.0"/>
        <c:minorUnit val="0.2"/>
      </c:valAx>
      <c:valAx>
        <c:axId val="2076779864"/>
        <c:scaling>
          <c:orientation val="minMax"/>
          <c:max val="1.0"/>
          <c:min val="0.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2076776440"/>
        <c:crosses val="autoZero"/>
        <c:crossBetween val="midCat"/>
        <c:majorUnit val="0.1"/>
        <c:minorUnit val="0.02"/>
      </c:valAx>
    </c:plotArea>
    <c:legend>
      <c:legendPos val="r"/>
      <c:layout>
        <c:manualLayout>
          <c:xMode val="edge"/>
          <c:yMode val="edge"/>
          <c:x val="0.67323541205187"/>
          <c:y val="0.105713764946048"/>
          <c:w val="0.248701750304167"/>
          <c:h val="0.334868766404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0.787401575" l="0.7" r="0.7" t="0.7874015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Moivre–Laplace'!$M$25</c:f>
          <c:strCache>
            <c:ptCount val="1"/>
            <c:pt idx="0">
              <c:v>binomial distribution (n = 10, p = 0.5)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 Moivre–Laplace'!$C$204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00FF"/>
            </a:solidFill>
            <a:ln w="47625">
              <a:noFill/>
            </a:ln>
          </c:spPr>
          <c:invertIfNegative val="0"/>
          <c:cat>
            <c:numRef>
              <c:f>'de Moivre–Laplace'!$A$205:$A$215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cat>
          <c:val>
            <c:numRef>
              <c:f>'de Moivre–Laplace'!$C$205:$C$215</c:f>
              <c:numCache>
                <c:formatCode>General</c:formatCode>
                <c:ptCount val="11"/>
                <c:pt idx="0">
                  <c:v>0.0009765625</c:v>
                </c:pt>
                <c:pt idx="1">
                  <c:v>0.009765625</c:v>
                </c:pt>
                <c:pt idx="2">
                  <c:v>0.0439453125</c:v>
                </c:pt>
                <c:pt idx="3">
                  <c:v>0.1171875</c:v>
                </c:pt>
                <c:pt idx="4">
                  <c:v>0.205078125</c:v>
                </c:pt>
                <c:pt idx="5">
                  <c:v>0.24609375</c:v>
                </c:pt>
                <c:pt idx="6">
                  <c:v>0.205078125</c:v>
                </c:pt>
                <c:pt idx="7">
                  <c:v>0.1171875</c:v>
                </c:pt>
                <c:pt idx="8">
                  <c:v>0.0439453125</c:v>
                </c:pt>
                <c:pt idx="9">
                  <c:v>0.009765625</c:v>
                </c:pt>
                <c:pt idx="10">
                  <c:v>0.0009765625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76027992"/>
        <c:axId val="2076033368"/>
      </c:barChart>
      <c:catAx>
        <c:axId val="2076027992"/>
        <c:scaling>
          <c:orientation val="minMax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6033368"/>
        <c:crosses val="autoZero"/>
        <c:auto val="1"/>
        <c:lblAlgn val="ctr"/>
        <c:lblOffset val="100"/>
        <c:noMultiLvlLbl val="0"/>
      </c:catAx>
      <c:valAx>
        <c:axId val="2076033368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6027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Moivre–Laplace'!$M$28</c:f>
          <c:strCache>
            <c:ptCount val="1"/>
            <c:pt idx="0">
              <c:v>binomial distribution (n = 20, p = 0.5)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 Moivre–Laplace'!$D$204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00FF"/>
            </a:solidFill>
            <a:ln w="47625">
              <a:noFill/>
            </a:ln>
          </c:spPr>
          <c:invertIfNegative val="0"/>
          <c:cat>
            <c:numRef>
              <c:f>'de Moivre–Laplace'!$A$205:$A$225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</c:numCache>
            </c:numRef>
          </c:cat>
          <c:val>
            <c:numRef>
              <c:f>'de Moivre–Laplace'!$D$205:$D$225</c:f>
              <c:numCache>
                <c:formatCode>General</c:formatCode>
                <c:ptCount val="21"/>
                <c:pt idx="0">
                  <c:v>9.5367431640625E-7</c:v>
                </c:pt>
                <c:pt idx="1">
                  <c:v>1.9073486328125E-5</c:v>
                </c:pt>
                <c:pt idx="2">
                  <c:v>0.000181198120117187</c:v>
                </c:pt>
                <c:pt idx="3">
                  <c:v>0.00108718872070313</c:v>
                </c:pt>
                <c:pt idx="4">
                  <c:v>0.00462055206298827</c:v>
                </c:pt>
                <c:pt idx="5">
                  <c:v>0.0147857666015625</c:v>
                </c:pt>
                <c:pt idx="6">
                  <c:v>0.0369644165039062</c:v>
                </c:pt>
                <c:pt idx="7">
                  <c:v>0.0739288330078125</c:v>
                </c:pt>
                <c:pt idx="8">
                  <c:v>0.120134353637695</c:v>
                </c:pt>
                <c:pt idx="9">
                  <c:v>0.160179138183594</c:v>
                </c:pt>
                <c:pt idx="10">
                  <c:v>0.176197052001953</c:v>
                </c:pt>
                <c:pt idx="11">
                  <c:v>0.160179138183594</c:v>
                </c:pt>
                <c:pt idx="12">
                  <c:v>0.120134353637695</c:v>
                </c:pt>
                <c:pt idx="13">
                  <c:v>0.0739288330078125</c:v>
                </c:pt>
                <c:pt idx="14">
                  <c:v>0.0369644165039062</c:v>
                </c:pt>
                <c:pt idx="15">
                  <c:v>0.0147857666015625</c:v>
                </c:pt>
                <c:pt idx="16">
                  <c:v>0.00462055206298827</c:v>
                </c:pt>
                <c:pt idx="17">
                  <c:v>0.00108718872070313</c:v>
                </c:pt>
                <c:pt idx="18">
                  <c:v>0.000181198120117187</c:v>
                </c:pt>
                <c:pt idx="19">
                  <c:v>1.9073486328125E-5</c:v>
                </c:pt>
                <c:pt idx="20">
                  <c:v>9.5367431640625E-7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76063912"/>
        <c:axId val="2076069256"/>
      </c:barChart>
      <c:catAx>
        <c:axId val="2076063912"/>
        <c:scaling>
          <c:orientation val="minMax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076069256"/>
        <c:crosses val="autoZero"/>
        <c:auto val="1"/>
        <c:lblAlgn val="ctr"/>
        <c:lblOffset val="100"/>
        <c:noMultiLvlLbl val="0"/>
      </c:catAx>
      <c:valAx>
        <c:axId val="2076069256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6063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Moivre–Laplace'!$M$31</c:f>
          <c:strCache>
            <c:ptCount val="1"/>
            <c:pt idx="0">
              <c:v>binomial distribution (n = 40, p = 0.5)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 Moivre–Laplace'!$E$204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00FF"/>
            </a:solidFill>
            <a:ln w="47625">
              <a:noFill/>
            </a:ln>
          </c:spPr>
          <c:invertIfNegative val="0"/>
          <c:cat>
            <c:numRef>
              <c:f>'de Moivre–Laplace'!$A$205:$A$245</c:f>
              <c:numCache>
                <c:formatCode>General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cat>
          <c:val>
            <c:numRef>
              <c:f>'de Moivre–Laplace'!$E$205:$E$245</c:f>
              <c:numCache>
                <c:formatCode>General</c:formatCode>
                <c:ptCount val="41"/>
                <c:pt idx="0">
                  <c:v>9.09494701772928E-13</c:v>
                </c:pt>
                <c:pt idx="1">
                  <c:v>3.63797880709171E-11</c:v>
                </c:pt>
                <c:pt idx="2">
                  <c:v>7.09405867382886E-10</c:v>
                </c:pt>
                <c:pt idx="3">
                  <c:v>8.98580765351649E-9</c:v>
                </c:pt>
                <c:pt idx="4">
                  <c:v>8.3118720795028E-8</c:v>
                </c:pt>
                <c:pt idx="5">
                  <c:v>5.98454789724201E-7</c:v>
                </c:pt>
                <c:pt idx="6">
                  <c:v>3.49098627339118E-6</c:v>
                </c:pt>
                <c:pt idx="7">
                  <c:v>1.69562190421858E-5</c:v>
                </c:pt>
                <c:pt idx="8">
                  <c:v>6.99444035490158E-5</c:v>
                </c:pt>
                <c:pt idx="9">
                  <c:v>0.000248691212618723</c:v>
                </c:pt>
                <c:pt idx="10">
                  <c:v>0.000770942759118043</c:v>
                </c:pt>
                <c:pt idx="11">
                  <c:v>0.00210257116123102</c:v>
                </c:pt>
                <c:pt idx="12">
                  <c:v>0.00508121363964165</c:v>
                </c:pt>
                <c:pt idx="13">
                  <c:v>0.0109441524546128</c:v>
                </c:pt>
                <c:pt idx="14">
                  <c:v>0.021106579733896</c:v>
                </c:pt>
                <c:pt idx="15">
                  <c:v>0.0365847382054198</c:v>
                </c:pt>
                <c:pt idx="16">
                  <c:v>0.0571636534459685</c:v>
                </c:pt>
                <c:pt idx="17">
                  <c:v>0.0807016283943085</c:v>
                </c:pt>
                <c:pt idx="18">
                  <c:v>0.103118747392728</c:v>
                </c:pt>
                <c:pt idx="19">
                  <c:v>0.11940065487579</c:v>
                </c:pt>
                <c:pt idx="20">
                  <c:v>0.125370687619579</c:v>
                </c:pt>
                <c:pt idx="21">
                  <c:v>0.11940065487579</c:v>
                </c:pt>
                <c:pt idx="22">
                  <c:v>0.103118747392728</c:v>
                </c:pt>
                <c:pt idx="23">
                  <c:v>0.0807016283943085</c:v>
                </c:pt>
                <c:pt idx="24">
                  <c:v>0.0571636534459685</c:v>
                </c:pt>
                <c:pt idx="25">
                  <c:v>0.0365847382054198</c:v>
                </c:pt>
                <c:pt idx="26">
                  <c:v>0.021106579733896</c:v>
                </c:pt>
                <c:pt idx="27">
                  <c:v>0.0109441524546128</c:v>
                </c:pt>
                <c:pt idx="28">
                  <c:v>0.00508121363964165</c:v>
                </c:pt>
                <c:pt idx="29">
                  <c:v>0.00210257116123102</c:v>
                </c:pt>
                <c:pt idx="30">
                  <c:v>0.000770942759118043</c:v>
                </c:pt>
                <c:pt idx="31">
                  <c:v>0.000248691212618723</c:v>
                </c:pt>
                <c:pt idx="32">
                  <c:v>6.99444035490158E-5</c:v>
                </c:pt>
                <c:pt idx="33">
                  <c:v>1.69562190421858E-5</c:v>
                </c:pt>
                <c:pt idx="34">
                  <c:v>3.49098627339117E-6</c:v>
                </c:pt>
                <c:pt idx="35">
                  <c:v>5.98454789724201E-7</c:v>
                </c:pt>
                <c:pt idx="36">
                  <c:v>8.3118720795028E-8</c:v>
                </c:pt>
                <c:pt idx="37">
                  <c:v>8.98580765351649E-9</c:v>
                </c:pt>
                <c:pt idx="38">
                  <c:v>7.09405867382886E-10</c:v>
                </c:pt>
                <c:pt idx="39">
                  <c:v>3.63797880709171E-11</c:v>
                </c:pt>
                <c:pt idx="40">
                  <c:v>9.09494701772928E-13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0099432"/>
        <c:axId val="2030094024"/>
      </c:barChart>
      <c:catAx>
        <c:axId val="2030099432"/>
        <c:scaling>
          <c:orientation val="minMax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030094024"/>
        <c:crosses val="autoZero"/>
        <c:auto val="1"/>
        <c:lblAlgn val="ctr"/>
        <c:lblOffset val="100"/>
        <c:noMultiLvlLbl val="0"/>
      </c:catAx>
      <c:valAx>
        <c:axId val="2030094024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30099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Moivre–Laplace'!$M$34</c:f>
          <c:strCache>
            <c:ptCount val="1"/>
            <c:pt idx="0">
              <c:v>binomial distribution (n = 100, p = 0.5)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 Moivre–Laplace'!$F$204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00FF"/>
            </a:solidFill>
            <a:ln w="47625">
              <a:noFill/>
            </a:ln>
          </c:spPr>
          <c:invertIfNegative val="0"/>
          <c:cat>
            <c:numRef>
              <c:f>'de Moivre–Laplace'!$A$205:$A$305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cat>
          <c:val>
            <c:numRef>
              <c:f>'de Moivre–Laplace'!$F$205:$F$305</c:f>
              <c:numCache>
                <c:formatCode>General</c:formatCode>
                <c:ptCount val="101"/>
                <c:pt idx="0">
                  <c:v>7.8886090522101E-31</c:v>
                </c:pt>
                <c:pt idx="1">
                  <c:v>7.88860905221011E-29</c:v>
                </c:pt>
                <c:pt idx="2">
                  <c:v>3.90486148084405E-27</c:v>
                </c:pt>
                <c:pt idx="3">
                  <c:v>1.27558808374239E-25</c:v>
                </c:pt>
                <c:pt idx="4">
                  <c:v>3.09330110307529E-24</c:v>
                </c:pt>
                <c:pt idx="5">
                  <c:v>5.93913811790451E-23</c:v>
                </c:pt>
                <c:pt idx="6">
                  <c:v>9.40363535334888E-22</c:v>
                </c:pt>
                <c:pt idx="7">
                  <c:v>1.26277389030683E-20</c:v>
                </c:pt>
                <c:pt idx="8">
                  <c:v>1.4679746474817E-19</c:v>
                </c:pt>
                <c:pt idx="9">
                  <c:v>1.50059630631461E-18</c:v>
                </c:pt>
                <c:pt idx="10">
                  <c:v>1.3655426387463E-17</c:v>
                </c:pt>
                <c:pt idx="11">
                  <c:v>1.11726215897425E-16</c:v>
                </c:pt>
                <c:pt idx="12">
                  <c:v>8.2863610123924E-16</c:v>
                </c:pt>
                <c:pt idx="13">
                  <c:v>5.60922899300408E-15</c:v>
                </c:pt>
                <c:pt idx="14">
                  <c:v>3.48573515993822E-14</c:v>
                </c:pt>
                <c:pt idx="15">
                  <c:v>1.99848815836459E-13</c:v>
                </c:pt>
                <c:pt idx="16">
                  <c:v>1.06169683413119E-12</c:v>
                </c:pt>
                <c:pt idx="17">
                  <c:v>5.24603141570704E-12</c:v>
                </c:pt>
                <c:pt idx="18">
                  <c:v>2.41900337502049E-11</c:v>
                </c:pt>
                <c:pt idx="19">
                  <c:v>1.04399093027199E-10</c:v>
                </c:pt>
                <c:pt idx="20">
                  <c:v>4.22816326760154E-10</c:v>
                </c:pt>
                <c:pt idx="21">
                  <c:v>1.61072886384821E-9</c:v>
                </c:pt>
                <c:pt idx="22">
                  <c:v>5.7839809201822E-9</c:v>
                </c:pt>
                <c:pt idx="23">
                  <c:v>1.96152396423571E-8</c:v>
                </c:pt>
                <c:pt idx="24">
                  <c:v>6.29322271858961E-8</c:v>
                </c:pt>
                <c:pt idx="25">
                  <c:v>1.91313970645124E-7</c:v>
                </c:pt>
                <c:pt idx="26">
                  <c:v>5.5186722301478E-7</c:v>
                </c:pt>
                <c:pt idx="27">
                  <c:v>1.51252498159606E-6</c:v>
                </c:pt>
                <c:pt idx="28">
                  <c:v>3.9433687020183E-6</c:v>
                </c:pt>
                <c:pt idx="29">
                  <c:v>9.7904326394938E-6</c:v>
                </c:pt>
                <c:pt idx="30">
                  <c:v>2.31706905801353E-5</c:v>
                </c:pt>
                <c:pt idx="31">
                  <c:v>5.23209142132086E-5</c:v>
                </c:pt>
                <c:pt idx="32">
                  <c:v>0.000112816971272231</c:v>
                </c:pt>
                <c:pt idx="33">
                  <c:v>0.000232471334742779</c:v>
                </c:pt>
                <c:pt idx="34">
                  <c:v>0.00045810527728724</c:v>
                </c:pt>
                <c:pt idx="35">
                  <c:v>0.000863855665741652</c:v>
                </c:pt>
                <c:pt idx="36">
                  <c:v>0.00155973939647798</c:v>
                </c:pt>
                <c:pt idx="37">
                  <c:v>0.00269792760471867</c:v>
                </c:pt>
                <c:pt idx="38">
                  <c:v>0.00447287997624411</c:v>
                </c:pt>
                <c:pt idx="39">
                  <c:v>0.00711073226992655</c:v>
                </c:pt>
                <c:pt idx="40">
                  <c:v>0.010843866711638</c:v>
                </c:pt>
                <c:pt idx="41">
                  <c:v>0.0158690732365434</c:v>
                </c:pt>
                <c:pt idx="42">
                  <c:v>0.0222922695465729</c:v>
                </c:pt>
                <c:pt idx="43">
                  <c:v>0.0300686426442145</c:v>
                </c:pt>
                <c:pt idx="44">
                  <c:v>0.0389525597890961</c:v>
                </c:pt>
                <c:pt idx="45">
                  <c:v>0.0484742966264308</c:v>
                </c:pt>
                <c:pt idx="46">
                  <c:v>0.0579583981402976</c:v>
                </c:pt>
                <c:pt idx="47">
                  <c:v>0.0665904999909802</c:v>
                </c:pt>
                <c:pt idx="48">
                  <c:v>0.0735270104067073</c:v>
                </c:pt>
                <c:pt idx="49">
                  <c:v>0.0780286641050772</c:v>
                </c:pt>
                <c:pt idx="50">
                  <c:v>0.0795892373871788</c:v>
                </c:pt>
                <c:pt idx="51">
                  <c:v>0.0780286641050772</c:v>
                </c:pt>
                <c:pt idx="52">
                  <c:v>0.0735270104067073</c:v>
                </c:pt>
                <c:pt idx="53">
                  <c:v>0.0665904999909802</c:v>
                </c:pt>
                <c:pt idx="54">
                  <c:v>0.0579583981402976</c:v>
                </c:pt>
                <c:pt idx="55">
                  <c:v>0.0484742966264308</c:v>
                </c:pt>
                <c:pt idx="56">
                  <c:v>0.0389525597890961</c:v>
                </c:pt>
                <c:pt idx="57">
                  <c:v>0.0300686426442145</c:v>
                </c:pt>
                <c:pt idx="58">
                  <c:v>0.0222922695465729</c:v>
                </c:pt>
                <c:pt idx="59">
                  <c:v>0.0158690732365434</c:v>
                </c:pt>
                <c:pt idx="60">
                  <c:v>0.010843866711638</c:v>
                </c:pt>
                <c:pt idx="61">
                  <c:v>0.00711073226992655</c:v>
                </c:pt>
                <c:pt idx="62">
                  <c:v>0.00447287997624411</c:v>
                </c:pt>
                <c:pt idx="63">
                  <c:v>0.00269792760471867</c:v>
                </c:pt>
                <c:pt idx="64">
                  <c:v>0.00155973939647798</c:v>
                </c:pt>
                <c:pt idx="65">
                  <c:v>0.000863855665741652</c:v>
                </c:pt>
                <c:pt idx="66">
                  <c:v>0.00045810527728724</c:v>
                </c:pt>
                <c:pt idx="67">
                  <c:v>0.000232471334742779</c:v>
                </c:pt>
                <c:pt idx="68">
                  <c:v>0.000112816971272231</c:v>
                </c:pt>
                <c:pt idx="69">
                  <c:v>5.23209142132086E-5</c:v>
                </c:pt>
                <c:pt idx="70">
                  <c:v>2.31706905801353E-5</c:v>
                </c:pt>
                <c:pt idx="71">
                  <c:v>9.79043263949379E-6</c:v>
                </c:pt>
                <c:pt idx="72">
                  <c:v>3.9433687020183E-6</c:v>
                </c:pt>
                <c:pt idx="73">
                  <c:v>1.51252498159606E-6</c:v>
                </c:pt>
                <c:pt idx="74">
                  <c:v>5.5186722301478E-7</c:v>
                </c:pt>
                <c:pt idx="75">
                  <c:v>1.91313970645124E-7</c:v>
                </c:pt>
                <c:pt idx="76">
                  <c:v>6.29322271858961E-8</c:v>
                </c:pt>
                <c:pt idx="77">
                  <c:v>1.9615239642357E-8</c:v>
                </c:pt>
                <c:pt idx="78">
                  <c:v>5.7839809201822E-9</c:v>
                </c:pt>
                <c:pt idx="79">
                  <c:v>1.61072886384821E-9</c:v>
                </c:pt>
                <c:pt idx="80">
                  <c:v>4.22816326760156E-10</c:v>
                </c:pt>
                <c:pt idx="81">
                  <c:v>1.04399093027199E-10</c:v>
                </c:pt>
                <c:pt idx="82">
                  <c:v>2.41900337502049E-11</c:v>
                </c:pt>
                <c:pt idx="83">
                  <c:v>5.24603141570704E-12</c:v>
                </c:pt>
                <c:pt idx="84">
                  <c:v>1.06169683413119E-12</c:v>
                </c:pt>
                <c:pt idx="85">
                  <c:v>1.99848815836459E-13</c:v>
                </c:pt>
                <c:pt idx="86">
                  <c:v>3.48573515993822E-14</c:v>
                </c:pt>
                <c:pt idx="87">
                  <c:v>5.60922899300408E-15</c:v>
                </c:pt>
                <c:pt idx="88">
                  <c:v>8.2863610123924E-16</c:v>
                </c:pt>
                <c:pt idx="89">
                  <c:v>1.11726215897425E-16</c:v>
                </c:pt>
                <c:pt idx="90">
                  <c:v>1.3655426387463E-17</c:v>
                </c:pt>
                <c:pt idx="91">
                  <c:v>1.50059630631462E-18</c:v>
                </c:pt>
                <c:pt idx="92">
                  <c:v>1.4679746474817E-19</c:v>
                </c:pt>
                <c:pt idx="93">
                  <c:v>1.26277389030683E-20</c:v>
                </c:pt>
                <c:pt idx="94">
                  <c:v>9.40363535334888E-22</c:v>
                </c:pt>
                <c:pt idx="95">
                  <c:v>5.93913811790451E-23</c:v>
                </c:pt>
                <c:pt idx="96">
                  <c:v>3.09330110307527E-24</c:v>
                </c:pt>
                <c:pt idx="97">
                  <c:v>1.27558808374239E-25</c:v>
                </c:pt>
                <c:pt idx="98">
                  <c:v>3.90486148084405E-27</c:v>
                </c:pt>
                <c:pt idx="99">
                  <c:v>7.88860905221011E-29</c:v>
                </c:pt>
                <c:pt idx="100">
                  <c:v>7.8886090522101E-31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0057736"/>
        <c:axId val="2030052376"/>
      </c:barChart>
      <c:catAx>
        <c:axId val="2030057736"/>
        <c:scaling>
          <c:orientation val="minMax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030052376"/>
        <c:crosses val="autoZero"/>
        <c:auto val="1"/>
        <c:lblAlgn val="ctr"/>
        <c:lblOffset val="100"/>
        <c:noMultiLvlLbl val="0"/>
      </c:catAx>
      <c:valAx>
        <c:axId val="2030052376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30057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Moivre–Laplace'!$M$37</c:f>
          <c:strCache>
            <c:ptCount val="1"/>
            <c:pt idx="0">
              <c:v>binomial distribution (n = 500, p = 0.5)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 Moivre–Laplace'!$G$204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00FF"/>
            </a:solidFill>
            <a:ln w="47625">
              <a:noFill/>
            </a:ln>
          </c:spPr>
          <c:invertIfNegative val="0"/>
          <c:cat>
            <c:numRef>
              <c:f>'de Moivre–Laplace'!$A$205:$A$705</c:f>
              <c:numCache>
                <c:formatCode>General</c:formatCode>
                <c:ptCount val="5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</c:numCache>
            </c:numRef>
          </c:cat>
          <c:val>
            <c:numRef>
              <c:f>'de Moivre–Laplace'!$G$205:$G$705</c:f>
              <c:numCache>
                <c:formatCode>General</c:formatCode>
                <c:ptCount val="501"/>
                <c:pt idx="0">
                  <c:v>3.05493636349971E-151</c:v>
                </c:pt>
                <c:pt idx="1">
                  <c:v>1.52746818174986E-148</c:v>
                </c:pt>
                <c:pt idx="2">
                  <c:v>3.81103311346582E-146</c:v>
                </c:pt>
                <c:pt idx="3">
                  <c:v>6.32631496835299E-144</c:v>
                </c:pt>
                <c:pt idx="4">
                  <c:v>7.86044634817879E-142</c:v>
                </c:pt>
                <c:pt idx="5">
                  <c:v>7.79756277739352E-140</c:v>
                </c:pt>
                <c:pt idx="6">
                  <c:v>6.43298929134991E-138</c:v>
                </c:pt>
                <c:pt idx="7">
                  <c:v>4.53985244275255E-136</c:v>
                </c:pt>
                <c:pt idx="8">
                  <c:v>2.79768406784629E-134</c:v>
                </c:pt>
                <c:pt idx="9">
                  <c:v>1.52940062375585E-132</c:v>
                </c:pt>
                <c:pt idx="10">
                  <c:v>7.5093570626419E-131</c:v>
                </c:pt>
                <c:pt idx="11">
                  <c:v>3.34507723699512E-129</c:v>
                </c:pt>
                <c:pt idx="12">
                  <c:v>1.36311897407541E-127</c:v>
                </c:pt>
                <c:pt idx="13">
                  <c:v>5.11693891806782E-126</c:v>
                </c:pt>
                <c:pt idx="14">
                  <c:v>1.77996375221359E-124</c:v>
                </c:pt>
                <c:pt idx="15">
                  <c:v>5.76708255717176E-123</c:v>
                </c:pt>
                <c:pt idx="16">
                  <c:v>1.74814690014268E-121</c:v>
                </c:pt>
                <c:pt idx="17">
                  <c:v>4.97707705687717E-120</c:v>
                </c:pt>
                <c:pt idx="18">
                  <c:v>1.33551567692862E-118</c:v>
                </c:pt>
                <c:pt idx="19">
                  <c:v>3.38799240147159E-117</c:v>
                </c:pt>
                <c:pt idx="20">
                  <c:v>8.14812172553971E-116</c:v>
                </c:pt>
                <c:pt idx="21">
                  <c:v>1.86242782298047E-114</c:v>
                </c:pt>
                <c:pt idx="22">
                  <c:v>4.05501330548898E-113</c:v>
                </c:pt>
                <c:pt idx="23">
                  <c:v>8.4273754783647E-112</c:v>
                </c:pt>
                <c:pt idx="24">
                  <c:v>1.67494087632499E-110</c:v>
                </c:pt>
                <c:pt idx="25">
                  <c:v>3.18908742852273E-109</c:v>
                </c:pt>
                <c:pt idx="26">
                  <c:v>5.82621741749335E-108</c:v>
                </c:pt>
                <c:pt idx="27">
                  <c:v>1.02282483551551E-106</c:v>
                </c:pt>
                <c:pt idx="28">
                  <c:v>1.72784338285302E-105</c:v>
                </c:pt>
                <c:pt idx="29">
                  <c:v>2.812214057609E-104</c:v>
                </c:pt>
                <c:pt idx="30">
                  <c:v>4.4151760704463E-103</c:v>
                </c:pt>
                <c:pt idx="31">
                  <c:v>6.69397662293476E-102</c:v>
                </c:pt>
                <c:pt idx="32">
                  <c:v>9.8108594879876E-101</c:v>
                </c:pt>
                <c:pt idx="33">
                  <c:v>1.39135825466011E-99</c:v>
                </c:pt>
                <c:pt idx="34">
                  <c:v>1.91107148507719E-98</c:v>
                </c:pt>
                <c:pt idx="35">
                  <c:v>2.54445517727421E-97</c:v>
                </c:pt>
                <c:pt idx="36">
                  <c:v>3.28658793731257E-96</c:v>
                </c:pt>
                <c:pt idx="37">
                  <c:v>4.12155892679209E-95</c:v>
                </c:pt>
                <c:pt idx="38">
                  <c:v>5.02179416606503E-94</c:v>
                </c:pt>
                <c:pt idx="39">
                  <c:v>5.94889462749225E-93</c:v>
                </c:pt>
                <c:pt idx="40">
                  <c:v>6.85610105818515E-92</c:v>
                </c:pt>
                <c:pt idx="41">
                  <c:v>7.69221094332982E-91</c:v>
                </c:pt>
                <c:pt idx="42">
                  <c:v>8.4064876737816E-90</c:v>
                </c:pt>
                <c:pt idx="43">
                  <c:v>8.95388687114438E-89</c:v>
                </c:pt>
                <c:pt idx="44">
                  <c:v>9.29983250025647E-88</c:v>
                </c:pt>
                <c:pt idx="45">
                  <c:v>9.42383026692666E-87</c:v>
                </c:pt>
                <c:pt idx="46">
                  <c:v>9.32139732924302E-86</c:v>
                </c:pt>
                <c:pt idx="47">
                  <c:v>9.00407316484256E-85</c:v>
                </c:pt>
                <c:pt idx="48">
                  <c:v>8.49759404932032E-84</c:v>
                </c:pt>
                <c:pt idx="49">
                  <c:v>7.8385969597812E-83</c:v>
                </c:pt>
                <c:pt idx="50">
                  <c:v>7.07041445772273E-82</c:v>
                </c:pt>
                <c:pt idx="51">
                  <c:v>6.2386009921082E-81</c:v>
                </c:pt>
                <c:pt idx="52">
                  <c:v>5.38679201049374E-80</c:v>
                </c:pt>
                <c:pt idx="53">
                  <c:v>4.55336381264351E-79</c:v>
                </c:pt>
                <c:pt idx="54">
                  <c:v>3.76917337824389E-78</c:v>
                </c:pt>
                <c:pt idx="55">
                  <c:v>3.0564569576305E-77</c:v>
                </c:pt>
                <c:pt idx="56">
                  <c:v>2.42879168954563E-76</c:v>
                </c:pt>
                <c:pt idx="57">
                  <c:v>1.89190089501454E-75</c:v>
                </c:pt>
                <c:pt idx="58">
                  <c:v>1.44502085601972E-74</c:v>
                </c:pt>
                <c:pt idx="59">
                  <c:v>1.082541048069E-73</c:v>
                </c:pt>
                <c:pt idx="60">
                  <c:v>7.95667670330709E-73</c:v>
                </c:pt>
                <c:pt idx="61">
                  <c:v>5.7392422122214E-72</c:v>
                </c:pt>
                <c:pt idx="62">
                  <c:v>4.06375375994407E-71</c:v>
                </c:pt>
                <c:pt idx="63">
                  <c:v>2.82527642358011E-70</c:v>
                </c:pt>
                <c:pt idx="64">
                  <c:v>1.92913405797574E-69</c:v>
                </c:pt>
                <c:pt idx="65">
                  <c:v>1.29400376811915E-68</c:v>
                </c:pt>
                <c:pt idx="66">
                  <c:v>8.52866119896711E-68</c:v>
                </c:pt>
                <c:pt idx="67">
                  <c:v>5.52453576171871E-67</c:v>
                </c:pt>
                <c:pt idx="68">
                  <c:v>3.51782938944751E-66</c:v>
                </c:pt>
                <c:pt idx="69">
                  <c:v>2.2024670960019E-65</c:v>
                </c:pt>
                <c:pt idx="70">
                  <c:v>1.35609045482402E-64</c:v>
                </c:pt>
                <c:pt idx="71">
                  <c:v>8.212942191188E-64</c:v>
                </c:pt>
                <c:pt idx="72">
                  <c:v>4.89354472224945E-63</c:v>
                </c:pt>
                <c:pt idx="73">
                  <c:v>2.86909197414075E-62</c:v>
                </c:pt>
                <c:pt idx="74">
                  <c:v>1.65554361210555E-61</c:v>
                </c:pt>
                <c:pt idx="75">
                  <c:v>9.40348771675965E-61</c:v>
                </c:pt>
                <c:pt idx="76">
                  <c:v>5.2585293152934E-60</c:v>
                </c:pt>
                <c:pt idx="77">
                  <c:v>2.89560575283676E-59</c:v>
                </c:pt>
                <c:pt idx="78">
                  <c:v>1.57030927365379E-58</c:v>
                </c:pt>
                <c:pt idx="79">
                  <c:v>8.38823434787177E-58</c:v>
                </c:pt>
                <c:pt idx="80">
                  <c:v>4.41430832556774E-57</c:v>
                </c:pt>
                <c:pt idx="81">
                  <c:v>2.28890061325723E-56</c:v>
                </c:pt>
                <c:pt idx="82">
                  <c:v>1.16957238653028E-55</c:v>
                </c:pt>
                <c:pt idx="83">
                  <c:v>5.89013563336953E-55</c:v>
                </c:pt>
                <c:pt idx="84">
                  <c:v>2.924031617994E-54</c:v>
                </c:pt>
                <c:pt idx="85">
                  <c:v>1.43105547421823E-53</c:v>
                </c:pt>
                <c:pt idx="86">
                  <c:v>6.90567467209981E-53</c:v>
                </c:pt>
                <c:pt idx="87">
                  <c:v>3.28614863706825E-52</c:v>
                </c:pt>
                <c:pt idx="88">
                  <c:v>1.54224930353317E-51</c:v>
                </c:pt>
                <c:pt idx="89">
                  <c:v>7.13940127028831E-51</c:v>
                </c:pt>
                <c:pt idx="90">
                  <c:v>3.26032658009836E-50</c:v>
                </c:pt>
                <c:pt idx="91">
                  <c:v>1.4689383492751E-49</c:v>
                </c:pt>
                <c:pt idx="92">
                  <c:v>6.53038896579902E-49</c:v>
                </c:pt>
                <c:pt idx="93">
                  <c:v>2.86494483660861E-48</c:v>
                </c:pt>
                <c:pt idx="94">
                  <c:v>1.24046015797836E-47</c:v>
                </c:pt>
                <c:pt idx="95">
                  <c:v>5.30133499093901E-47</c:v>
                </c:pt>
                <c:pt idx="96">
                  <c:v>2.23650069930239E-46</c:v>
                </c:pt>
                <c:pt idx="97">
                  <c:v>9.31491012905316E-46</c:v>
                </c:pt>
                <c:pt idx="98">
                  <c:v>3.83051916531488E-45</c:v>
                </c:pt>
                <c:pt idx="99">
                  <c:v>1.55542293379445E-44</c:v>
                </c:pt>
                <c:pt idx="100">
                  <c:v>6.23724596451569E-44</c:v>
                </c:pt>
                <c:pt idx="101">
                  <c:v>2.47019642159038E-43</c:v>
                </c:pt>
                <c:pt idx="102">
                  <c:v>9.66282717857453E-43</c:v>
                </c:pt>
                <c:pt idx="103">
                  <c:v>3.73379147288606E-42</c:v>
                </c:pt>
                <c:pt idx="104">
                  <c:v>1.42530309109205E-41</c:v>
                </c:pt>
                <c:pt idx="105">
                  <c:v>5.37542880069004E-41</c:v>
                </c:pt>
                <c:pt idx="106">
                  <c:v>2.00310790214398E-40</c:v>
                </c:pt>
                <c:pt idx="107">
                  <c:v>7.37593003219355E-40</c:v>
                </c:pt>
                <c:pt idx="108">
                  <c:v>2.6840189839372E-39</c:v>
                </c:pt>
                <c:pt idx="109">
                  <c:v>9.6526187312232E-39</c:v>
                </c:pt>
                <c:pt idx="110">
                  <c:v>3.43106720355309E-38</c:v>
                </c:pt>
                <c:pt idx="111">
                  <c:v>1.20551009854566E-37</c:v>
                </c:pt>
                <c:pt idx="112">
                  <c:v>4.18699489584169E-37</c:v>
                </c:pt>
                <c:pt idx="113">
                  <c:v>1.43765842441292E-36</c:v>
                </c:pt>
                <c:pt idx="114">
                  <c:v>4.88047201971735E-36</c:v>
                </c:pt>
                <c:pt idx="115">
                  <c:v>1.63814104313988E-35</c:v>
                </c:pt>
                <c:pt idx="116">
                  <c:v>5.43693363455929E-35</c:v>
                </c:pt>
                <c:pt idx="117">
                  <c:v>1.78442950057327E-34</c:v>
                </c:pt>
                <c:pt idx="118">
                  <c:v>5.79183473491167E-34</c:v>
                </c:pt>
                <c:pt idx="119">
                  <c:v>1.85922762078676E-33</c:v>
                </c:pt>
                <c:pt idx="120">
                  <c:v>5.90304769599802E-33</c:v>
                </c:pt>
                <c:pt idx="121">
                  <c:v>1.85384968965227E-32</c:v>
                </c:pt>
                <c:pt idx="122">
                  <c:v>5.75909042932945E-32</c:v>
                </c:pt>
                <c:pt idx="123">
                  <c:v>1.76986681486715E-31</c:v>
                </c:pt>
                <c:pt idx="124">
                  <c:v>5.38096604197522E-31</c:v>
                </c:pt>
                <c:pt idx="125">
                  <c:v>1.61859458542609E-30</c:v>
                </c:pt>
                <c:pt idx="126">
                  <c:v>4.81724578995878E-30</c:v>
                </c:pt>
                <c:pt idx="127">
                  <c:v>1.418621988539E-29</c:v>
                </c:pt>
                <c:pt idx="128">
                  <c:v>4.13395313847697E-29</c:v>
                </c:pt>
                <c:pt idx="129">
                  <c:v>1.19211671900268E-28</c:v>
                </c:pt>
                <c:pt idx="130">
                  <c:v>3.40211771346144E-28</c:v>
                </c:pt>
                <c:pt idx="131">
                  <c:v>9.60903476321164E-28</c:v>
                </c:pt>
                <c:pt idx="132">
                  <c:v>2.68616199062508E-27</c:v>
                </c:pt>
                <c:pt idx="133">
                  <c:v>7.43238806428599E-27</c:v>
                </c:pt>
                <c:pt idx="134">
                  <c:v>2.03558688029319E-26</c:v>
                </c:pt>
                <c:pt idx="135">
                  <c:v>5.5187022087951E-26</c:v>
                </c:pt>
                <c:pt idx="136">
                  <c:v>1.48112228397804E-25</c:v>
                </c:pt>
                <c:pt idx="137">
                  <c:v>3.93524460852562E-25</c:v>
                </c:pt>
                <c:pt idx="138">
                  <c:v>1.0351404296339E-24</c:v>
                </c:pt>
                <c:pt idx="139">
                  <c:v>2.69583334911858E-24</c:v>
                </c:pt>
                <c:pt idx="140">
                  <c:v>6.95139885022718E-24</c:v>
                </c:pt>
                <c:pt idx="141">
                  <c:v>1.77482523835588E-23</c:v>
                </c:pt>
                <c:pt idx="142">
                  <c:v>4.48705817302654E-23</c:v>
                </c:pt>
                <c:pt idx="143">
                  <c:v>1.12333344471574E-22</c:v>
                </c:pt>
                <c:pt idx="144">
                  <c:v>2.78493083169111E-22</c:v>
                </c:pt>
                <c:pt idx="145">
                  <c:v>6.83748535228976E-22</c:v>
                </c:pt>
                <c:pt idx="146">
                  <c:v>1.66253924661841E-21</c:v>
                </c:pt>
                <c:pt idx="147">
                  <c:v>4.00366594083618E-21</c:v>
                </c:pt>
                <c:pt idx="148">
                  <c:v>9.54928430483244E-21</c:v>
                </c:pt>
                <c:pt idx="149">
                  <c:v>2.25593830557112E-20</c:v>
                </c:pt>
                <c:pt idx="150">
                  <c:v>5.2788956350364E-20</c:v>
                </c:pt>
                <c:pt idx="151">
                  <c:v>1.22358508096869E-19</c:v>
                </c:pt>
                <c:pt idx="152">
                  <c:v>2.80941574511891E-19</c:v>
                </c:pt>
                <c:pt idx="153">
                  <c:v>6.39004365556467E-19</c:v>
                </c:pt>
                <c:pt idx="154">
                  <c:v>1.43983451200061E-18</c:v>
                </c:pt>
                <c:pt idx="155">
                  <c:v>3.21408220098198E-18</c:v>
                </c:pt>
                <c:pt idx="156">
                  <c:v>7.10806640601776E-18</c:v>
                </c:pt>
                <c:pt idx="157">
                  <c:v>1.55743620615932E-17</c:v>
                </c:pt>
                <c:pt idx="158">
                  <c:v>3.38101657413065E-17</c:v>
                </c:pt>
                <c:pt idx="159">
                  <c:v>7.27237527265846E-17</c:v>
                </c:pt>
                <c:pt idx="160">
                  <c:v>1.54992497998531E-16</c:v>
                </c:pt>
                <c:pt idx="161">
                  <c:v>3.2731334981056E-16</c:v>
                </c:pt>
                <c:pt idx="162">
                  <c:v>6.84933491270262E-16</c:v>
                </c:pt>
                <c:pt idx="163">
                  <c:v>1.42029153404508E-15</c:v>
                </c:pt>
                <c:pt idx="164">
                  <c:v>2.91852589617795E-15</c:v>
                </c:pt>
                <c:pt idx="165">
                  <c:v>5.9431800067623E-15</c:v>
                </c:pt>
                <c:pt idx="166">
                  <c:v>1.1993766881117E-14</c:v>
                </c:pt>
                <c:pt idx="167">
                  <c:v>2.39875337622342E-14</c:v>
                </c:pt>
                <c:pt idx="168">
                  <c:v>4.75467187072858E-14</c:v>
                </c:pt>
                <c:pt idx="169">
                  <c:v>9.34053882296954E-14</c:v>
                </c:pt>
                <c:pt idx="170">
                  <c:v>1.81865785317815E-13</c:v>
                </c:pt>
                <c:pt idx="171">
                  <c:v>3.50969059385274E-13</c:v>
                </c:pt>
                <c:pt idx="172">
                  <c:v>6.7133035196367E-13</c:v>
                </c:pt>
                <c:pt idx="173">
                  <c:v>1.272811303145E-12</c:v>
                </c:pt>
                <c:pt idx="174">
                  <c:v>2.39200744901394E-12</c:v>
                </c:pt>
                <c:pt idx="175">
                  <c:v>4.45596816216306E-12</c:v>
                </c:pt>
                <c:pt idx="176">
                  <c:v>8.22835029944876E-12</c:v>
                </c:pt>
                <c:pt idx="177">
                  <c:v>1.50620649549231E-11</c:v>
                </c:pt>
                <c:pt idx="178">
                  <c:v>2.73317246092146E-11</c:v>
                </c:pt>
                <c:pt idx="179">
                  <c:v>4.91665660567998E-11</c:v>
                </c:pt>
                <c:pt idx="180">
                  <c:v>8.76803761346254E-11</c:v>
                </c:pt>
                <c:pt idx="181">
                  <c:v>1.55015029630278E-10</c:v>
                </c:pt>
                <c:pt idx="182">
                  <c:v>2.71702167319006E-10</c:v>
                </c:pt>
                <c:pt idx="183">
                  <c:v>4.72138192390393E-10</c:v>
                </c:pt>
                <c:pt idx="184">
                  <c:v>8.13411994498674E-10</c:v>
                </c:pt>
                <c:pt idx="185">
                  <c:v>1.38939562303557E-9</c:v>
                </c:pt>
                <c:pt idx="186">
                  <c:v>2.35300871643119E-9</c:v>
                </c:pt>
                <c:pt idx="187">
                  <c:v>3.95104137411443E-9</c:v>
                </c:pt>
                <c:pt idx="188">
                  <c:v>6.57806356435009E-9</c:v>
                </c:pt>
                <c:pt idx="189">
                  <c:v>1.08590255665463E-8</c:v>
                </c:pt>
                <c:pt idx="190">
                  <c:v>1.77745102694521E-8</c:v>
                </c:pt>
                <c:pt idx="191">
                  <c:v>2.88486815891633E-8</c:v>
                </c:pt>
                <c:pt idx="192">
                  <c:v>4.64283469325591E-8</c:v>
                </c:pt>
                <c:pt idx="193">
                  <c:v>7.40929059856382E-8</c:v>
                </c:pt>
                <c:pt idx="194">
                  <c:v>1.17250114111295E-7</c:v>
                </c:pt>
                <c:pt idx="195">
                  <c:v>1.83992486759263E-7</c:v>
                </c:pt>
                <c:pt idx="196">
                  <c:v>2.86314839089667E-7</c:v>
                </c:pt>
                <c:pt idx="197">
                  <c:v>4.41825944585068E-7</c:v>
                </c:pt>
                <c:pt idx="198">
                  <c:v>6.76127581865023E-7</c:v>
                </c:pt>
                <c:pt idx="199">
                  <c:v>1.02608306393587E-6</c:v>
                </c:pt>
                <c:pt idx="200">
                  <c:v>1.5442550112235E-6</c:v>
                </c:pt>
                <c:pt idx="201">
                  <c:v>2.30485822570671E-6</c:v>
                </c:pt>
                <c:pt idx="202">
                  <c:v>3.41164658161539E-6</c:v>
                </c:pt>
                <c:pt idx="203">
                  <c:v>5.00822995724822E-6</c:v>
                </c:pt>
                <c:pt idx="204">
                  <c:v>7.29139361422893E-6</c:v>
                </c:pt>
                <c:pt idx="205">
                  <c:v>1.0528061023472E-5</c:v>
                </c:pt>
                <c:pt idx="206">
                  <c:v>1.50765922423507E-5</c:v>
                </c:pt>
                <c:pt idx="207">
                  <c:v>2.14131310108749E-5</c:v>
                </c:pt>
                <c:pt idx="208">
                  <c:v>3.01636893566653E-5</c:v>
                </c:pt>
                <c:pt idx="209">
                  <c:v>4.21425707758199E-5</c:v>
                </c:pt>
                <c:pt idx="210">
                  <c:v>5.83975623607784E-5</c:v>
                </c:pt>
                <c:pt idx="211">
                  <c:v>8.02620525337713E-5</c:v>
                </c:pt>
                <c:pt idx="212">
                  <c:v>0.000109413835765377</c:v>
                </c:pt>
                <c:pt idx="213">
                  <c:v>0.000147939834274311</c:v>
                </c:pt>
                <c:pt idx="214">
                  <c:v>0.00019840529176041</c:v>
                </c:pt>
                <c:pt idx="215">
                  <c:v>0.000263925178806869</c:v>
                </c:pt>
                <c:pt idx="216">
                  <c:v>0.000348234610925731</c:v>
                </c:pt>
                <c:pt idx="217">
                  <c:v>0.000455754053008794</c:v>
                </c:pt>
                <c:pt idx="218">
                  <c:v>0.000591644022942606</c:v>
                </c:pt>
                <c:pt idx="219">
                  <c:v>0.00076184298844664</c:v>
                </c:pt>
                <c:pt idx="220">
                  <c:v>0.000973081271606848</c:v>
                </c:pt>
                <c:pt idx="221">
                  <c:v>0.00123286314954714</c:v>
                </c:pt>
                <c:pt idx="222">
                  <c:v>0.00154940909334978</c:v>
                </c:pt>
                <c:pt idx="223">
                  <c:v>0.00193155034955712</c:v>
                </c:pt>
                <c:pt idx="224">
                  <c:v>0.00238856895905056</c:v>
                </c:pt>
                <c:pt idx="225">
                  <c:v>0.00292997792310202</c:v>
                </c:pt>
                <c:pt idx="226">
                  <c:v>0.0035652386232436</c:v>
                </c:pt>
                <c:pt idx="227">
                  <c:v>0.00430341578312222</c:v>
                </c:pt>
                <c:pt idx="228">
                  <c:v>0.00515277416137004</c:v>
                </c:pt>
                <c:pt idx="229">
                  <c:v>0.00612032564145262</c:v>
                </c:pt>
                <c:pt idx="230">
                  <c:v>0.00721134021232028</c:v>
                </c:pt>
                <c:pt idx="231">
                  <c:v>0.00842883920920554</c:v>
                </c:pt>
                <c:pt idx="232">
                  <c:v>0.00977309373825985</c:v>
                </c:pt>
                <c:pt idx="233">
                  <c:v>0.0112411550294148</c:v>
                </c:pt>
                <c:pt idx="234">
                  <c:v>0.0128264461233066</c:v>
                </c:pt>
                <c:pt idx="235">
                  <c:v>0.014518445399147</c:v>
                </c:pt>
                <c:pt idx="236">
                  <c:v>0.0163024916558218</c:v>
                </c:pt>
                <c:pt idx="237">
                  <c:v>0.0181597375406623</c:v>
                </c:pt>
                <c:pt idx="238">
                  <c:v>0.0200672729966142</c:v>
                </c:pt>
                <c:pt idx="239">
                  <c:v>0.0219984331594684</c:v>
                </c:pt>
                <c:pt idx="240">
                  <c:v>0.0239232960609218</c:v>
                </c:pt>
                <c:pt idx="241">
                  <c:v>0.0258093650449778</c:v>
                </c:pt>
                <c:pt idx="242">
                  <c:v>0.0276224196142532</c:v>
                </c:pt>
                <c:pt idx="243">
                  <c:v>0.0293275072447627</c:v>
                </c:pt>
                <c:pt idx="244">
                  <c:v>0.030890038368459</c:v>
                </c:pt>
                <c:pt idx="245">
                  <c:v>0.0322769380503082</c:v>
                </c:pt>
                <c:pt idx="246">
                  <c:v>0.0334578016375146</c:v>
                </c:pt>
                <c:pt idx="247">
                  <c:v>0.0344059984450555</c:v>
                </c:pt>
                <c:pt idx="248">
                  <c:v>0.0350996677685445</c:v>
                </c:pt>
                <c:pt idx="249">
                  <c:v>0.035522555332021</c:v>
                </c:pt>
                <c:pt idx="250">
                  <c:v>0.0356646455533491</c:v>
                </c:pt>
                <c:pt idx="251">
                  <c:v>0.035522555332021</c:v>
                </c:pt>
                <c:pt idx="252">
                  <c:v>0.0350996677685445</c:v>
                </c:pt>
                <c:pt idx="253">
                  <c:v>0.0344059984450555</c:v>
                </c:pt>
                <c:pt idx="254">
                  <c:v>0.0334578016375146</c:v>
                </c:pt>
                <c:pt idx="255">
                  <c:v>0.0322769380503082</c:v>
                </c:pt>
                <c:pt idx="256">
                  <c:v>0.030890038368459</c:v>
                </c:pt>
                <c:pt idx="257">
                  <c:v>0.0293275072447627</c:v>
                </c:pt>
                <c:pt idx="258">
                  <c:v>0.0276224196142532</c:v>
                </c:pt>
                <c:pt idx="259">
                  <c:v>0.0258093650449778</c:v>
                </c:pt>
                <c:pt idx="260">
                  <c:v>0.0239232960609218</c:v>
                </c:pt>
                <c:pt idx="261">
                  <c:v>0.0219984331594684</c:v>
                </c:pt>
                <c:pt idx="262">
                  <c:v>0.0200672729966142</c:v>
                </c:pt>
                <c:pt idx="263">
                  <c:v>0.0181597375406623</c:v>
                </c:pt>
                <c:pt idx="264">
                  <c:v>0.0163024916558218</c:v>
                </c:pt>
                <c:pt idx="265">
                  <c:v>0.014518445399147</c:v>
                </c:pt>
                <c:pt idx="266">
                  <c:v>0.0128264461233066</c:v>
                </c:pt>
                <c:pt idx="267">
                  <c:v>0.0112411550294148</c:v>
                </c:pt>
                <c:pt idx="268">
                  <c:v>0.00977309373825985</c:v>
                </c:pt>
                <c:pt idx="269">
                  <c:v>0.00842883920920554</c:v>
                </c:pt>
                <c:pt idx="270">
                  <c:v>0.00721134021232028</c:v>
                </c:pt>
                <c:pt idx="271">
                  <c:v>0.00612032564145262</c:v>
                </c:pt>
                <c:pt idx="272">
                  <c:v>0.00515277416137004</c:v>
                </c:pt>
                <c:pt idx="273">
                  <c:v>0.00430341578312222</c:v>
                </c:pt>
                <c:pt idx="274">
                  <c:v>0.0035652386232436</c:v>
                </c:pt>
                <c:pt idx="275">
                  <c:v>0.00292997792310202</c:v>
                </c:pt>
                <c:pt idx="276">
                  <c:v>0.00238856895905056</c:v>
                </c:pt>
                <c:pt idx="277">
                  <c:v>0.00193155034955712</c:v>
                </c:pt>
                <c:pt idx="278">
                  <c:v>0.00154940909334978</c:v>
                </c:pt>
                <c:pt idx="279">
                  <c:v>0.00123286314954714</c:v>
                </c:pt>
                <c:pt idx="280">
                  <c:v>0.000973081271606848</c:v>
                </c:pt>
                <c:pt idx="281">
                  <c:v>0.00076184298844664</c:v>
                </c:pt>
                <c:pt idx="282">
                  <c:v>0.000591644022942606</c:v>
                </c:pt>
                <c:pt idx="283">
                  <c:v>0.000455754053008794</c:v>
                </c:pt>
                <c:pt idx="284">
                  <c:v>0.000348234610925732</c:v>
                </c:pt>
                <c:pt idx="285">
                  <c:v>0.000263925178806869</c:v>
                </c:pt>
                <c:pt idx="286">
                  <c:v>0.00019840529176041</c:v>
                </c:pt>
                <c:pt idx="287">
                  <c:v>0.000147939834274311</c:v>
                </c:pt>
                <c:pt idx="288">
                  <c:v>0.000109413835765377</c:v>
                </c:pt>
                <c:pt idx="289">
                  <c:v>8.02620525337713E-5</c:v>
                </c:pt>
                <c:pt idx="290">
                  <c:v>5.83975623607784E-5</c:v>
                </c:pt>
                <c:pt idx="291">
                  <c:v>4.21425707758199E-5</c:v>
                </c:pt>
                <c:pt idx="292">
                  <c:v>3.01636893566653E-5</c:v>
                </c:pt>
                <c:pt idx="293">
                  <c:v>2.14131310108749E-5</c:v>
                </c:pt>
                <c:pt idx="294">
                  <c:v>1.50765922423507E-5</c:v>
                </c:pt>
                <c:pt idx="295">
                  <c:v>1.0528061023472E-5</c:v>
                </c:pt>
                <c:pt idx="296">
                  <c:v>7.29139361422893E-6</c:v>
                </c:pt>
                <c:pt idx="297">
                  <c:v>5.00822995724822E-6</c:v>
                </c:pt>
                <c:pt idx="298">
                  <c:v>3.41164658161539E-6</c:v>
                </c:pt>
                <c:pt idx="299">
                  <c:v>2.30485822570671E-6</c:v>
                </c:pt>
                <c:pt idx="300">
                  <c:v>1.5442550112235E-6</c:v>
                </c:pt>
                <c:pt idx="301">
                  <c:v>1.02608306393587E-6</c:v>
                </c:pt>
                <c:pt idx="302">
                  <c:v>6.76127581865022E-7</c:v>
                </c:pt>
                <c:pt idx="303">
                  <c:v>4.41825944585068E-7</c:v>
                </c:pt>
                <c:pt idx="304">
                  <c:v>2.86314839089667E-7</c:v>
                </c:pt>
                <c:pt idx="305">
                  <c:v>1.83992486759263E-7</c:v>
                </c:pt>
                <c:pt idx="306">
                  <c:v>1.17250114111295E-7</c:v>
                </c:pt>
                <c:pt idx="307">
                  <c:v>7.40929059856382E-8</c:v>
                </c:pt>
                <c:pt idx="308">
                  <c:v>4.64283469325591E-8</c:v>
                </c:pt>
                <c:pt idx="309">
                  <c:v>2.88486815891633E-8</c:v>
                </c:pt>
                <c:pt idx="310">
                  <c:v>1.77745102694521E-8</c:v>
                </c:pt>
                <c:pt idx="311">
                  <c:v>1.08590255665463E-8</c:v>
                </c:pt>
                <c:pt idx="312">
                  <c:v>6.5780635643501E-9</c:v>
                </c:pt>
                <c:pt idx="313">
                  <c:v>3.95104137411444E-9</c:v>
                </c:pt>
                <c:pt idx="314">
                  <c:v>2.35300871643119E-9</c:v>
                </c:pt>
                <c:pt idx="315">
                  <c:v>1.38939562303557E-9</c:v>
                </c:pt>
                <c:pt idx="316">
                  <c:v>8.13411994498674E-10</c:v>
                </c:pt>
                <c:pt idx="317">
                  <c:v>4.72138192390392E-10</c:v>
                </c:pt>
                <c:pt idx="318">
                  <c:v>2.71702167319006E-10</c:v>
                </c:pt>
                <c:pt idx="319">
                  <c:v>1.55015029630278E-10</c:v>
                </c:pt>
                <c:pt idx="320">
                  <c:v>8.76803761346254E-11</c:v>
                </c:pt>
                <c:pt idx="321">
                  <c:v>4.91665660567998E-11</c:v>
                </c:pt>
                <c:pt idx="322">
                  <c:v>2.73317246092146E-11</c:v>
                </c:pt>
                <c:pt idx="323">
                  <c:v>1.50620649549231E-11</c:v>
                </c:pt>
                <c:pt idx="324">
                  <c:v>8.22835029944876E-12</c:v>
                </c:pt>
                <c:pt idx="325">
                  <c:v>4.45596816216306E-12</c:v>
                </c:pt>
                <c:pt idx="326">
                  <c:v>2.39200744901394E-12</c:v>
                </c:pt>
                <c:pt idx="327">
                  <c:v>1.272811303145E-12</c:v>
                </c:pt>
                <c:pt idx="328">
                  <c:v>6.7133035196367E-13</c:v>
                </c:pt>
                <c:pt idx="329">
                  <c:v>3.50969059385274E-13</c:v>
                </c:pt>
                <c:pt idx="330">
                  <c:v>1.81865785317815E-13</c:v>
                </c:pt>
                <c:pt idx="331">
                  <c:v>9.34053882296954E-14</c:v>
                </c:pt>
                <c:pt idx="332">
                  <c:v>4.75467187072858E-14</c:v>
                </c:pt>
                <c:pt idx="333">
                  <c:v>2.39875337622342E-14</c:v>
                </c:pt>
                <c:pt idx="334">
                  <c:v>1.1993766881117E-14</c:v>
                </c:pt>
                <c:pt idx="335">
                  <c:v>5.9431800067623E-15</c:v>
                </c:pt>
                <c:pt idx="336">
                  <c:v>2.91852589617796E-15</c:v>
                </c:pt>
                <c:pt idx="337">
                  <c:v>1.42029153404508E-15</c:v>
                </c:pt>
                <c:pt idx="338">
                  <c:v>6.84933491270264E-16</c:v>
                </c:pt>
                <c:pt idx="339">
                  <c:v>3.2731334981056E-16</c:v>
                </c:pt>
                <c:pt idx="340">
                  <c:v>1.54992497998531E-16</c:v>
                </c:pt>
                <c:pt idx="341">
                  <c:v>7.27237527265846E-17</c:v>
                </c:pt>
                <c:pt idx="342">
                  <c:v>3.38101657413065E-17</c:v>
                </c:pt>
                <c:pt idx="343">
                  <c:v>1.55743620615932E-17</c:v>
                </c:pt>
                <c:pt idx="344">
                  <c:v>7.10806640601776E-18</c:v>
                </c:pt>
                <c:pt idx="345">
                  <c:v>3.21408220098198E-18</c:v>
                </c:pt>
                <c:pt idx="346">
                  <c:v>1.43983451200061E-18</c:v>
                </c:pt>
                <c:pt idx="347">
                  <c:v>6.39004365556467E-19</c:v>
                </c:pt>
                <c:pt idx="348">
                  <c:v>2.80941574511891E-19</c:v>
                </c:pt>
                <c:pt idx="349">
                  <c:v>1.2235850809687E-19</c:v>
                </c:pt>
                <c:pt idx="350">
                  <c:v>5.2788956350364E-20</c:v>
                </c:pt>
                <c:pt idx="351">
                  <c:v>2.25593830557112E-20</c:v>
                </c:pt>
                <c:pt idx="352">
                  <c:v>9.54928430483244E-21</c:v>
                </c:pt>
                <c:pt idx="353">
                  <c:v>4.00366594083615E-21</c:v>
                </c:pt>
                <c:pt idx="354">
                  <c:v>1.66253924661841E-21</c:v>
                </c:pt>
                <c:pt idx="355">
                  <c:v>6.83748535228981E-22</c:v>
                </c:pt>
                <c:pt idx="356">
                  <c:v>2.78493083169111E-22</c:v>
                </c:pt>
                <c:pt idx="357">
                  <c:v>1.12333344471574E-22</c:v>
                </c:pt>
                <c:pt idx="358">
                  <c:v>4.48705817302654E-23</c:v>
                </c:pt>
                <c:pt idx="359">
                  <c:v>1.77482523835589E-23</c:v>
                </c:pt>
                <c:pt idx="360">
                  <c:v>6.95139885022718E-24</c:v>
                </c:pt>
                <c:pt idx="361">
                  <c:v>2.69583334911858E-24</c:v>
                </c:pt>
                <c:pt idx="362">
                  <c:v>1.0351404296339E-24</c:v>
                </c:pt>
                <c:pt idx="363">
                  <c:v>3.93524460852559E-25</c:v>
                </c:pt>
                <c:pt idx="364">
                  <c:v>1.48112228397803E-25</c:v>
                </c:pt>
                <c:pt idx="365">
                  <c:v>5.51870220879506E-26</c:v>
                </c:pt>
                <c:pt idx="366">
                  <c:v>2.03558688029319E-26</c:v>
                </c:pt>
                <c:pt idx="367">
                  <c:v>7.43238806428599E-27</c:v>
                </c:pt>
                <c:pt idx="368">
                  <c:v>2.68616199062508E-27</c:v>
                </c:pt>
                <c:pt idx="369">
                  <c:v>9.60903476321171E-28</c:v>
                </c:pt>
                <c:pt idx="370">
                  <c:v>3.40211771346144E-28</c:v>
                </c:pt>
                <c:pt idx="371">
                  <c:v>1.19211671900268E-28</c:v>
                </c:pt>
                <c:pt idx="372">
                  <c:v>4.13395313847694E-29</c:v>
                </c:pt>
                <c:pt idx="373">
                  <c:v>1.418621988539E-29</c:v>
                </c:pt>
                <c:pt idx="374">
                  <c:v>4.81724578995878E-30</c:v>
                </c:pt>
                <c:pt idx="375">
                  <c:v>1.61859458542609E-30</c:v>
                </c:pt>
                <c:pt idx="376">
                  <c:v>5.38096604197514E-31</c:v>
                </c:pt>
                <c:pt idx="377">
                  <c:v>1.76986681486715E-31</c:v>
                </c:pt>
                <c:pt idx="378">
                  <c:v>5.75909042932953E-32</c:v>
                </c:pt>
                <c:pt idx="379">
                  <c:v>1.85384968965227E-32</c:v>
                </c:pt>
                <c:pt idx="380">
                  <c:v>5.90304769599802E-33</c:v>
                </c:pt>
                <c:pt idx="381">
                  <c:v>1.85922762078676E-33</c:v>
                </c:pt>
                <c:pt idx="382">
                  <c:v>5.79183473491167E-34</c:v>
                </c:pt>
                <c:pt idx="383">
                  <c:v>1.78442950057327E-34</c:v>
                </c:pt>
                <c:pt idx="384">
                  <c:v>5.43693363455929E-35</c:v>
                </c:pt>
                <c:pt idx="385">
                  <c:v>1.63814104313988E-35</c:v>
                </c:pt>
                <c:pt idx="386">
                  <c:v>4.88047201971735E-36</c:v>
                </c:pt>
                <c:pt idx="387">
                  <c:v>1.43765842441292E-36</c:v>
                </c:pt>
                <c:pt idx="388">
                  <c:v>4.18699489584169E-37</c:v>
                </c:pt>
                <c:pt idx="389">
                  <c:v>1.20551009854566E-37</c:v>
                </c:pt>
                <c:pt idx="390">
                  <c:v>3.43106720355309E-38</c:v>
                </c:pt>
                <c:pt idx="391">
                  <c:v>9.65261873122334E-39</c:v>
                </c:pt>
                <c:pt idx="392">
                  <c:v>2.6840189839372E-39</c:v>
                </c:pt>
                <c:pt idx="393">
                  <c:v>7.37593003219355E-40</c:v>
                </c:pt>
                <c:pt idx="394">
                  <c:v>2.00310790214398E-40</c:v>
                </c:pt>
                <c:pt idx="395">
                  <c:v>5.37542880069004E-41</c:v>
                </c:pt>
                <c:pt idx="396">
                  <c:v>1.42530309109205E-41</c:v>
                </c:pt>
                <c:pt idx="397">
                  <c:v>3.73379147288606E-42</c:v>
                </c:pt>
                <c:pt idx="398">
                  <c:v>9.66282717857453E-43</c:v>
                </c:pt>
                <c:pt idx="399">
                  <c:v>2.47019642159038E-43</c:v>
                </c:pt>
                <c:pt idx="400">
                  <c:v>6.23724596451569E-44</c:v>
                </c:pt>
                <c:pt idx="401">
                  <c:v>1.55542293379445E-44</c:v>
                </c:pt>
                <c:pt idx="402">
                  <c:v>3.83051916531488E-45</c:v>
                </c:pt>
                <c:pt idx="403">
                  <c:v>9.31491012905316E-46</c:v>
                </c:pt>
                <c:pt idx="404">
                  <c:v>2.23650069930239E-46</c:v>
                </c:pt>
                <c:pt idx="405">
                  <c:v>5.30133499093893E-47</c:v>
                </c:pt>
                <c:pt idx="406">
                  <c:v>1.24046015797836E-47</c:v>
                </c:pt>
                <c:pt idx="407">
                  <c:v>2.86494483660861E-48</c:v>
                </c:pt>
                <c:pt idx="408">
                  <c:v>6.53038896579902E-49</c:v>
                </c:pt>
                <c:pt idx="409">
                  <c:v>1.46893834927508E-49</c:v>
                </c:pt>
                <c:pt idx="410">
                  <c:v>3.2603265800984E-50</c:v>
                </c:pt>
                <c:pt idx="411">
                  <c:v>7.13940127028831E-51</c:v>
                </c:pt>
                <c:pt idx="412">
                  <c:v>1.54224930353319E-51</c:v>
                </c:pt>
                <c:pt idx="413">
                  <c:v>3.2861486370683E-52</c:v>
                </c:pt>
                <c:pt idx="414">
                  <c:v>6.90567467209981E-53</c:v>
                </c:pt>
                <c:pt idx="415">
                  <c:v>1.43105547421823E-53</c:v>
                </c:pt>
                <c:pt idx="416">
                  <c:v>2.924031617994E-54</c:v>
                </c:pt>
                <c:pt idx="417">
                  <c:v>5.89013563336944E-55</c:v>
                </c:pt>
                <c:pt idx="418">
                  <c:v>1.16957238653028E-55</c:v>
                </c:pt>
                <c:pt idx="419">
                  <c:v>2.28890061325727E-56</c:v>
                </c:pt>
                <c:pt idx="420">
                  <c:v>4.41430832556774E-57</c:v>
                </c:pt>
                <c:pt idx="421">
                  <c:v>8.38823434787177E-58</c:v>
                </c:pt>
                <c:pt idx="422">
                  <c:v>1.57030927365379E-58</c:v>
                </c:pt>
                <c:pt idx="423">
                  <c:v>2.89560575283676E-59</c:v>
                </c:pt>
                <c:pt idx="424">
                  <c:v>5.2585293152934E-60</c:v>
                </c:pt>
                <c:pt idx="425">
                  <c:v>9.40348771675965E-61</c:v>
                </c:pt>
                <c:pt idx="426">
                  <c:v>1.65554361210555E-61</c:v>
                </c:pt>
                <c:pt idx="427">
                  <c:v>2.86909197414075E-62</c:v>
                </c:pt>
                <c:pt idx="428">
                  <c:v>4.89354472224945E-63</c:v>
                </c:pt>
                <c:pt idx="429">
                  <c:v>8.212942191188E-64</c:v>
                </c:pt>
                <c:pt idx="430">
                  <c:v>1.35609045482399E-64</c:v>
                </c:pt>
                <c:pt idx="431">
                  <c:v>2.2024670960019E-65</c:v>
                </c:pt>
                <c:pt idx="432">
                  <c:v>3.51782938944751E-66</c:v>
                </c:pt>
                <c:pt idx="433">
                  <c:v>5.52453576171887E-67</c:v>
                </c:pt>
                <c:pt idx="434">
                  <c:v>8.52866119896711E-68</c:v>
                </c:pt>
                <c:pt idx="435">
                  <c:v>1.29400376811915E-68</c:v>
                </c:pt>
                <c:pt idx="436">
                  <c:v>1.92913405797574E-69</c:v>
                </c:pt>
                <c:pt idx="437">
                  <c:v>2.82527642358011E-70</c:v>
                </c:pt>
                <c:pt idx="438">
                  <c:v>4.06375375994407E-71</c:v>
                </c:pt>
                <c:pt idx="439">
                  <c:v>5.73924221222155E-72</c:v>
                </c:pt>
                <c:pt idx="440">
                  <c:v>7.95667670330709E-73</c:v>
                </c:pt>
                <c:pt idx="441">
                  <c:v>1.082541048069E-73</c:v>
                </c:pt>
                <c:pt idx="442">
                  <c:v>1.44502085601968E-74</c:v>
                </c:pt>
                <c:pt idx="443">
                  <c:v>1.89190089501454E-75</c:v>
                </c:pt>
                <c:pt idx="444">
                  <c:v>2.42879168954563E-76</c:v>
                </c:pt>
                <c:pt idx="445">
                  <c:v>3.0564569576305E-77</c:v>
                </c:pt>
                <c:pt idx="446">
                  <c:v>3.76917337824389E-78</c:v>
                </c:pt>
                <c:pt idx="447">
                  <c:v>4.55336381264364E-79</c:v>
                </c:pt>
                <c:pt idx="448">
                  <c:v>5.38679201049374E-80</c:v>
                </c:pt>
                <c:pt idx="449">
                  <c:v>6.2386009921082E-81</c:v>
                </c:pt>
                <c:pt idx="450">
                  <c:v>7.07041445772273E-82</c:v>
                </c:pt>
                <c:pt idx="451">
                  <c:v>7.8385969597812E-83</c:v>
                </c:pt>
                <c:pt idx="452">
                  <c:v>8.49759404932032E-84</c:v>
                </c:pt>
                <c:pt idx="453">
                  <c:v>9.00407316484256E-85</c:v>
                </c:pt>
                <c:pt idx="454">
                  <c:v>9.32139732924302E-86</c:v>
                </c:pt>
                <c:pt idx="455">
                  <c:v>9.42383026692666E-87</c:v>
                </c:pt>
                <c:pt idx="456">
                  <c:v>9.29983250025621E-88</c:v>
                </c:pt>
                <c:pt idx="457">
                  <c:v>8.95388687114412E-89</c:v>
                </c:pt>
                <c:pt idx="458">
                  <c:v>8.4064876737816E-90</c:v>
                </c:pt>
                <c:pt idx="459">
                  <c:v>7.6922109433296E-91</c:v>
                </c:pt>
                <c:pt idx="460">
                  <c:v>6.85610105818515E-92</c:v>
                </c:pt>
                <c:pt idx="461">
                  <c:v>5.94889462749242E-93</c:v>
                </c:pt>
                <c:pt idx="462">
                  <c:v>5.02179416606503E-94</c:v>
                </c:pt>
                <c:pt idx="463">
                  <c:v>4.12155892679209E-95</c:v>
                </c:pt>
                <c:pt idx="464">
                  <c:v>3.28658793731257E-96</c:v>
                </c:pt>
                <c:pt idx="465">
                  <c:v>2.54445517727421E-97</c:v>
                </c:pt>
                <c:pt idx="466">
                  <c:v>1.91107148507719E-98</c:v>
                </c:pt>
                <c:pt idx="467">
                  <c:v>1.39135825466011E-99</c:v>
                </c:pt>
                <c:pt idx="468">
                  <c:v>9.81085948798787E-101</c:v>
                </c:pt>
                <c:pt idx="469">
                  <c:v>6.69397662293476E-102</c:v>
                </c:pt>
                <c:pt idx="470">
                  <c:v>4.41517607044617E-103</c:v>
                </c:pt>
                <c:pt idx="471">
                  <c:v>2.81221405760892E-104</c:v>
                </c:pt>
                <c:pt idx="472">
                  <c:v>1.72784338285297E-105</c:v>
                </c:pt>
                <c:pt idx="473">
                  <c:v>1.02282483551551E-106</c:v>
                </c:pt>
                <c:pt idx="474">
                  <c:v>5.82621741749335E-108</c:v>
                </c:pt>
                <c:pt idx="475">
                  <c:v>3.18908742852273E-109</c:v>
                </c:pt>
                <c:pt idx="476">
                  <c:v>1.67494087632499E-110</c:v>
                </c:pt>
                <c:pt idx="477">
                  <c:v>8.4273754783647E-112</c:v>
                </c:pt>
                <c:pt idx="478">
                  <c:v>4.05501330548921E-113</c:v>
                </c:pt>
                <c:pt idx="479">
                  <c:v>1.86242782298047E-114</c:v>
                </c:pt>
                <c:pt idx="480">
                  <c:v>8.14812172553925E-116</c:v>
                </c:pt>
                <c:pt idx="481">
                  <c:v>3.38799240147159E-117</c:v>
                </c:pt>
                <c:pt idx="482">
                  <c:v>1.33551567692862E-118</c:v>
                </c:pt>
                <c:pt idx="483">
                  <c:v>4.97707705687688E-120</c:v>
                </c:pt>
                <c:pt idx="484">
                  <c:v>1.74814690014268E-121</c:v>
                </c:pt>
                <c:pt idx="485">
                  <c:v>5.76708255717209E-123</c:v>
                </c:pt>
                <c:pt idx="486">
                  <c:v>1.77996375221359E-124</c:v>
                </c:pt>
                <c:pt idx="487">
                  <c:v>5.11693891806782E-126</c:v>
                </c:pt>
                <c:pt idx="488">
                  <c:v>1.36311897407541E-127</c:v>
                </c:pt>
                <c:pt idx="489">
                  <c:v>3.34507723699493E-129</c:v>
                </c:pt>
                <c:pt idx="490">
                  <c:v>7.5093570626419E-131</c:v>
                </c:pt>
                <c:pt idx="491">
                  <c:v>1.52940062375594E-132</c:v>
                </c:pt>
                <c:pt idx="492">
                  <c:v>2.79768406784629E-134</c:v>
                </c:pt>
                <c:pt idx="493">
                  <c:v>4.53985244275255E-136</c:v>
                </c:pt>
                <c:pt idx="494">
                  <c:v>6.43298929134991E-138</c:v>
                </c:pt>
                <c:pt idx="495">
                  <c:v>7.79756277739352E-140</c:v>
                </c:pt>
                <c:pt idx="496">
                  <c:v>7.86044634817879E-142</c:v>
                </c:pt>
                <c:pt idx="497">
                  <c:v>6.32631496835299E-144</c:v>
                </c:pt>
                <c:pt idx="498">
                  <c:v>3.8110331134656E-146</c:v>
                </c:pt>
                <c:pt idx="499">
                  <c:v>1.52746818174986E-148</c:v>
                </c:pt>
                <c:pt idx="500">
                  <c:v>3.05493636349971E-151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76959464"/>
        <c:axId val="2076964856"/>
      </c:barChart>
      <c:catAx>
        <c:axId val="2076959464"/>
        <c:scaling>
          <c:orientation val="minMax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076964856"/>
        <c:crosses val="autoZero"/>
        <c:auto val="1"/>
        <c:lblAlgn val="ctr"/>
        <c:lblOffset val="100"/>
        <c:noMultiLvlLbl val="0"/>
      </c:catAx>
      <c:valAx>
        <c:axId val="2076964856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6959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Moivre–Laplace'!$M$22</c:f>
          <c:strCache>
            <c:ptCount val="1"/>
            <c:pt idx="0">
              <c:v>binomial distribution (n = 2, p = 0.5)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"/>
          <c:y val="0.201851851851852"/>
          <c:w val="0.797569553805774"/>
          <c:h val="0.5743212306794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 Moivre–Laplace'!$B$204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xVal>
            <c:numRef>
              <c:f>'de Moivre–Laplace'!$A$205:$A$207</c:f>
              <c:numCache>
                <c:formatCode>General</c:formatCode>
                <c:ptCount val="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</c:numCache>
            </c:numRef>
          </c:xVal>
          <c:yVal>
            <c:numRef>
              <c:f>'de Moivre–Laplace'!$B$205:$B$207</c:f>
              <c:numCache>
                <c:formatCode>General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005032"/>
        <c:axId val="2077010328"/>
      </c:scatterChart>
      <c:valAx>
        <c:axId val="2077005032"/>
        <c:scaling>
          <c:orientation val="minMax"/>
          <c:max val="3.8"/>
          <c:min val="-1.8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010328"/>
        <c:crosses val="autoZero"/>
        <c:crossBetween val="midCat"/>
      </c:valAx>
      <c:valAx>
        <c:axId val="2077010328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layout>
            <c:manualLayout>
              <c:xMode val="edge"/>
              <c:yMode val="edge"/>
              <c:x val="0.0277777777777778"/>
              <c:y val="0.29101232137649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7005032"/>
        <c:crossesAt val="-1.8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Moivre–Laplace'!$M$25</c:f>
          <c:strCache>
            <c:ptCount val="1"/>
            <c:pt idx="0">
              <c:v>binomial distribution (n = 10, p = 0.5)</c:v>
            </c:pt>
          </c:strCache>
        </c:strRef>
      </c:tx>
      <c:layout/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77777777778"/>
          <c:y val="0.201851851851852"/>
          <c:w val="0.788506999125109"/>
          <c:h val="0.574321230679498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 Moivre–Laplace'!$C$204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xVal>
            <c:numRef>
              <c:f>'de Moivre–Laplace'!$A$205:$A$215</c:f>
              <c:numCache>
                <c:formatCode>General</c:formatCode>
                <c:ptCount val="1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</c:numCache>
            </c:numRef>
          </c:xVal>
          <c:yVal>
            <c:numRef>
              <c:f>'de Moivre–Laplace'!$C$205:$C$215</c:f>
              <c:numCache>
                <c:formatCode>General</c:formatCode>
                <c:ptCount val="11"/>
                <c:pt idx="0">
                  <c:v>0.0009765625</c:v>
                </c:pt>
                <c:pt idx="1">
                  <c:v>0.009765625</c:v>
                </c:pt>
                <c:pt idx="2">
                  <c:v>0.0439453125</c:v>
                </c:pt>
                <c:pt idx="3">
                  <c:v>0.1171875</c:v>
                </c:pt>
                <c:pt idx="4">
                  <c:v>0.205078125</c:v>
                </c:pt>
                <c:pt idx="5">
                  <c:v>0.24609375</c:v>
                </c:pt>
                <c:pt idx="6">
                  <c:v>0.205078125</c:v>
                </c:pt>
                <c:pt idx="7">
                  <c:v>0.1171875</c:v>
                </c:pt>
                <c:pt idx="8">
                  <c:v>0.0439453125</c:v>
                </c:pt>
                <c:pt idx="9">
                  <c:v>0.009765625</c:v>
                </c:pt>
                <c:pt idx="10">
                  <c:v>0.0009765625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039656"/>
        <c:axId val="2077045064"/>
      </c:scatterChart>
      <c:valAx>
        <c:axId val="2077039656"/>
        <c:scaling>
          <c:orientation val="minMax"/>
          <c:max val="11.3"/>
          <c:min val="-1.3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7045064"/>
        <c:crosses val="autoZero"/>
        <c:crossBetween val="midCat"/>
      </c:valAx>
      <c:valAx>
        <c:axId val="2077045064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layout>
            <c:manualLayout>
              <c:xMode val="edge"/>
              <c:yMode val="edge"/>
              <c:x val="0.0277777777777778"/>
              <c:y val="0.291012321376495"/>
            </c:manualLayout>
          </c:layout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7039656"/>
        <c:crossesAt val="-1.3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Moivre–Laplace'!$M$28</c:f>
          <c:strCache>
            <c:ptCount val="1"/>
            <c:pt idx="0">
              <c:v>binomial distribution (n = 20, p = 0.5)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 Moivre–Laplace'!$D$204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xVal>
            <c:numRef>
              <c:f>'de Moivre–Laplace'!$A$205:$A$225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</c:numCache>
            </c:numRef>
          </c:xVal>
          <c:yVal>
            <c:numRef>
              <c:f>'de Moivre–Laplace'!$D$205:$D$225</c:f>
              <c:numCache>
                <c:formatCode>General</c:formatCode>
                <c:ptCount val="21"/>
                <c:pt idx="0">
                  <c:v>9.5367431640625E-7</c:v>
                </c:pt>
                <c:pt idx="1">
                  <c:v>1.9073486328125E-5</c:v>
                </c:pt>
                <c:pt idx="2">
                  <c:v>0.000181198120117187</c:v>
                </c:pt>
                <c:pt idx="3">
                  <c:v>0.00108718872070313</c:v>
                </c:pt>
                <c:pt idx="4">
                  <c:v>0.00462055206298827</c:v>
                </c:pt>
                <c:pt idx="5">
                  <c:v>0.0147857666015625</c:v>
                </c:pt>
                <c:pt idx="6">
                  <c:v>0.0369644165039062</c:v>
                </c:pt>
                <c:pt idx="7">
                  <c:v>0.0739288330078125</c:v>
                </c:pt>
                <c:pt idx="8">
                  <c:v>0.120134353637695</c:v>
                </c:pt>
                <c:pt idx="9">
                  <c:v>0.160179138183594</c:v>
                </c:pt>
                <c:pt idx="10">
                  <c:v>0.176197052001953</c:v>
                </c:pt>
                <c:pt idx="11">
                  <c:v>0.160179138183594</c:v>
                </c:pt>
                <c:pt idx="12">
                  <c:v>0.120134353637695</c:v>
                </c:pt>
                <c:pt idx="13">
                  <c:v>0.0739288330078125</c:v>
                </c:pt>
                <c:pt idx="14">
                  <c:v>0.0369644165039062</c:v>
                </c:pt>
                <c:pt idx="15">
                  <c:v>0.0147857666015625</c:v>
                </c:pt>
                <c:pt idx="16">
                  <c:v>0.00462055206298827</c:v>
                </c:pt>
                <c:pt idx="17">
                  <c:v>0.00108718872070313</c:v>
                </c:pt>
                <c:pt idx="18">
                  <c:v>0.000181198120117187</c:v>
                </c:pt>
                <c:pt idx="19">
                  <c:v>1.9073486328125E-5</c:v>
                </c:pt>
                <c:pt idx="20">
                  <c:v>9.5367431640625E-7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074280"/>
        <c:axId val="2077079624"/>
      </c:scatterChart>
      <c:valAx>
        <c:axId val="2077074280"/>
        <c:scaling>
          <c:orientation val="minMax"/>
          <c:max val="19.0"/>
          <c:min val="1.0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077079624"/>
        <c:crosses val="autoZero"/>
        <c:crossBetween val="midCat"/>
      </c:valAx>
      <c:valAx>
        <c:axId val="2077079624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7074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Moivre–Laplace'!$M$31</c:f>
          <c:strCache>
            <c:ptCount val="1"/>
            <c:pt idx="0">
              <c:v>binomial distribution (n = 40, p = 0.5)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 Moivre–Laplace'!$E$204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xVal>
            <c:numRef>
              <c:f>'de Moivre–Laplace'!$A$205:$A$245</c:f>
              <c:numCache>
                <c:formatCode>General</c:formatCode>
                <c:ptCount val="4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</c:numCache>
            </c:numRef>
          </c:xVal>
          <c:yVal>
            <c:numRef>
              <c:f>'de Moivre–Laplace'!$E$205:$E$245</c:f>
              <c:numCache>
                <c:formatCode>General</c:formatCode>
                <c:ptCount val="41"/>
                <c:pt idx="0">
                  <c:v>9.09494701772928E-13</c:v>
                </c:pt>
                <c:pt idx="1">
                  <c:v>3.63797880709171E-11</c:v>
                </c:pt>
                <c:pt idx="2">
                  <c:v>7.09405867382886E-10</c:v>
                </c:pt>
                <c:pt idx="3">
                  <c:v>8.98580765351649E-9</c:v>
                </c:pt>
                <c:pt idx="4">
                  <c:v>8.3118720795028E-8</c:v>
                </c:pt>
                <c:pt idx="5">
                  <c:v>5.98454789724201E-7</c:v>
                </c:pt>
                <c:pt idx="6">
                  <c:v>3.49098627339118E-6</c:v>
                </c:pt>
                <c:pt idx="7">
                  <c:v>1.69562190421858E-5</c:v>
                </c:pt>
                <c:pt idx="8">
                  <c:v>6.99444035490158E-5</c:v>
                </c:pt>
                <c:pt idx="9">
                  <c:v>0.000248691212618723</c:v>
                </c:pt>
                <c:pt idx="10">
                  <c:v>0.000770942759118043</c:v>
                </c:pt>
                <c:pt idx="11">
                  <c:v>0.00210257116123102</c:v>
                </c:pt>
                <c:pt idx="12">
                  <c:v>0.00508121363964165</c:v>
                </c:pt>
                <c:pt idx="13">
                  <c:v>0.0109441524546128</c:v>
                </c:pt>
                <c:pt idx="14">
                  <c:v>0.021106579733896</c:v>
                </c:pt>
                <c:pt idx="15">
                  <c:v>0.0365847382054198</c:v>
                </c:pt>
                <c:pt idx="16">
                  <c:v>0.0571636534459685</c:v>
                </c:pt>
                <c:pt idx="17">
                  <c:v>0.0807016283943085</c:v>
                </c:pt>
                <c:pt idx="18">
                  <c:v>0.103118747392728</c:v>
                </c:pt>
                <c:pt idx="19">
                  <c:v>0.11940065487579</c:v>
                </c:pt>
                <c:pt idx="20">
                  <c:v>0.125370687619579</c:v>
                </c:pt>
                <c:pt idx="21">
                  <c:v>0.11940065487579</c:v>
                </c:pt>
                <c:pt idx="22">
                  <c:v>0.103118747392728</c:v>
                </c:pt>
                <c:pt idx="23">
                  <c:v>0.0807016283943085</c:v>
                </c:pt>
                <c:pt idx="24">
                  <c:v>0.0571636534459685</c:v>
                </c:pt>
                <c:pt idx="25">
                  <c:v>0.0365847382054198</c:v>
                </c:pt>
                <c:pt idx="26">
                  <c:v>0.021106579733896</c:v>
                </c:pt>
                <c:pt idx="27">
                  <c:v>0.0109441524546128</c:v>
                </c:pt>
                <c:pt idx="28">
                  <c:v>0.00508121363964165</c:v>
                </c:pt>
                <c:pt idx="29">
                  <c:v>0.00210257116123102</c:v>
                </c:pt>
                <c:pt idx="30">
                  <c:v>0.000770942759118043</c:v>
                </c:pt>
                <c:pt idx="31">
                  <c:v>0.000248691212618723</c:v>
                </c:pt>
                <c:pt idx="32">
                  <c:v>6.99444035490158E-5</c:v>
                </c:pt>
                <c:pt idx="33">
                  <c:v>1.69562190421858E-5</c:v>
                </c:pt>
                <c:pt idx="34">
                  <c:v>3.49098627339117E-6</c:v>
                </c:pt>
                <c:pt idx="35">
                  <c:v>5.98454789724201E-7</c:v>
                </c:pt>
                <c:pt idx="36">
                  <c:v>8.3118720795028E-8</c:v>
                </c:pt>
                <c:pt idx="37">
                  <c:v>8.98580765351649E-9</c:v>
                </c:pt>
                <c:pt idx="38">
                  <c:v>7.09405867382886E-10</c:v>
                </c:pt>
                <c:pt idx="39">
                  <c:v>3.63797880709171E-11</c:v>
                </c:pt>
                <c:pt idx="40">
                  <c:v>9.09494701772928E-13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109048"/>
        <c:axId val="2077114392"/>
      </c:scatterChart>
      <c:valAx>
        <c:axId val="2077109048"/>
        <c:scaling>
          <c:orientation val="minMax"/>
          <c:max val="32.6"/>
          <c:min val="7.3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077114392"/>
        <c:crosses val="autoZero"/>
        <c:crossBetween val="midCat"/>
      </c:valAx>
      <c:valAx>
        <c:axId val="2077114392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7109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Moivre–Laplace'!$M$34</c:f>
          <c:strCache>
            <c:ptCount val="1"/>
            <c:pt idx="0">
              <c:v>binomial distribution (n = 100, p = 0.5)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 Moivre–Laplace'!$F$204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xVal>
            <c:numRef>
              <c:f>'de Moivre–Laplace'!$A$205:$A$305</c:f>
              <c:numCache>
                <c:formatCode>General</c:formatCode>
                <c:ptCount val="1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</c:numCache>
            </c:numRef>
          </c:xVal>
          <c:yVal>
            <c:numRef>
              <c:f>'de Moivre–Laplace'!$F$205:$F$305</c:f>
              <c:numCache>
                <c:formatCode>General</c:formatCode>
                <c:ptCount val="101"/>
                <c:pt idx="0">
                  <c:v>7.8886090522101E-31</c:v>
                </c:pt>
                <c:pt idx="1">
                  <c:v>7.88860905221011E-29</c:v>
                </c:pt>
                <c:pt idx="2">
                  <c:v>3.90486148084405E-27</c:v>
                </c:pt>
                <c:pt idx="3">
                  <c:v>1.27558808374239E-25</c:v>
                </c:pt>
                <c:pt idx="4">
                  <c:v>3.09330110307529E-24</c:v>
                </c:pt>
                <c:pt idx="5">
                  <c:v>5.93913811790451E-23</c:v>
                </c:pt>
                <c:pt idx="6">
                  <c:v>9.40363535334888E-22</c:v>
                </c:pt>
                <c:pt idx="7">
                  <c:v>1.26277389030683E-20</c:v>
                </c:pt>
                <c:pt idx="8">
                  <c:v>1.4679746474817E-19</c:v>
                </c:pt>
                <c:pt idx="9">
                  <c:v>1.50059630631461E-18</c:v>
                </c:pt>
                <c:pt idx="10">
                  <c:v>1.3655426387463E-17</c:v>
                </c:pt>
                <c:pt idx="11">
                  <c:v>1.11726215897425E-16</c:v>
                </c:pt>
                <c:pt idx="12">
                  <c:v>8.2863610123924E-16</c:v>
                </c:pt>
                <c:pt idx="13">
                  <c:v>5.60922899300408E-15</c:v>
                </c:pt>
                <c:pt idx="14">
                  <c:v>3.48573515993822E-14</c:v>
                </c:pt>
                <c:pt idx="15">
                  <c:v>1.99848815836459E-13</c:v>
                </c:pt>
                <c:pt idx="16">
                  <c:v>1.06169683413119E-12</c:v>
                </c:pt>
                <c:pt idx="17">
                  <c:v>5.24603141570704E-12</c:v>
                </c:pt>
                <c:pt idx="18">
                  <c:v>2.41900337502049E-11</c:v>
                </c:pt>
                <c:pt idx="19">
                  <c:v>1.04399093027199E-10</c:v>
                </c:pt>
                <c:pt idx="20">
                  <c:v>4.22816326760154E-10</c:v>
                </c:pt>
                <c:pt idx="21">
                  <c:v>1.61072886384821E-9</c:v>
                </c:pt>
                <c:pt idx="22">
                  <c:v>5.7839809201822E-9</c:v>
                </c:pt>
                <c:pt idx="23">
                  <c:v>1.96152396423571E-8</c:v>
                </c:pt>
                <c:pt idx="24">
                  <c:v>6.29322271858961E-8</c:v>
                </c:pt>
                <c:pt idx="25">
                  <c:v>1.91313970645124E-7</c:v>
                </c:pt>
                <c:pt idx="26">
                  <c:v>5.5186722301478E-7</c:v>
                </c:pt>
                <c:pt idx="27">
                  <c:v>1.51252498159606E-6</c:v>
                </c:pt>
                <c:pt idx="28">
                  <c:v>3.9433687020183E-6</c:v>
                </c:pt>
                <c:pt idx="29">
                  <c:v>9.7904326394938E-6</c:v>
                </c:pt>
                <c:pt idx="30">
                  <c:v>2.31706905801353E-5</c:v>
                </c:pt>
                <c:pt idx="31">
                  <c:v>5.23209142132086E-5</c:v>
                </c:pt>
                <c:pt idx="32">
                  <c:v>0.000112816971272231</c:v>
                </c:pt>
                <c:pt idx="33">
                  <c:v>0.000232471334742779</c:v>
                </c:pt>
                <c:pt idx="34">
                  <c:v>0.00045810527728724</c:v>
                </c:pt>
                <c:pt idx="35">
                  <c:v>0.000863855665741652</c:v>
                </c:pt>
                <c:pt idx="36">
                  <c:v>0.00155973939647798</c:v>
                </c:pt>
                <c:pt idx="37">
                  <c:v>0.00269792760471867</c:v>
                </c:pt>
                <c:pt idx="38">
                  <c:v>0.00447287997624411</c:v>
                </c:pt>
                <c:pt idx="39">
                  <c:v>0.00711073226992655</c:v>
                </c:pt>
                <c:pt idx="40">
                  <c:v>0.010843866711638</c:v>
                </c:pt>
                <c:pt idx="41">
                  <c:v>0.0158690732365434</c:v>
                </c:pt>
                <c:pt idx="42">
                  <c:v>0.0222922695465729</c:v>
                </c:pt>
                <c:pt idx="43">
                  <c:v>0.0300686426442145</c:v>
                </c:pt>
                <c:pt idx="44">
                  <c:v>0.0389525597890961</c:v>
                </c:pt>
                <c:pt idx="45">
                  <c:v>0.0484742966264308</c:v>
                </c:pt>
                <c:pt idx="46">
                  <c:v>0.0579583981402976</c:v>
                </c:pt>
                <c:pt idx="47">
                  <c:v>0.0665904999909802</c:v>
                </c:pt>
                <c:pt idx="48">
                  <c:v>0.0735270104067073</c:v>
                </c:pt>
                <c:pt idx="49">
                  <c:v>0.0780286641050772</c:v>
                </c:pt>
                <c:pt idx="50">
                  <c:v>0.0795892373871788</c:v>
                </c:pt>
                <c:pt idx="51">
                  <c:v>0.0780286641050772</c:v>
                </c:pt>
                <c:pt idx="52">
                  <c:v>0.0735270104067073</c:v>
                </c:pt>
                <c:pt idx="53">
                  <c:v>0.0665904999909802</c:v>
                </c:pt>
                <c:pt idx="54">
                  <c:v>0.0579583981402976</c:v>
                </c:pt>
                <c:pt idx="55">
                  <c:v>0.0484742966264308</c:v>
                </c:pt>
                <c:pt idx="56">
                  <c:v>0.0389525597890961</c:v>
                </c:pt>
                <c:pt idx="57">
                  <c:v>0.0300686426442145</c:v>
                </c:pt>
                <c:pt idx="58">
                  <c:v>0.0222922695465729</c:v>
                </c:pt>
                <c:pt idx="59">
                  <c:v>0.0158690732365434</c:v>
                </c:pt>
                <c:pt idx="60">
                  <c:v>0.010843866711638</c:v>
                </c:pt>
                <c:pt idx="61">
                  <c:v>0.00711073226992655</c:v>
                </c:pt>
                <c:pt idx="62">
                  <c:v>0.00447287997624411</c:v>
                </c:pt>
                <c:pt idx="63">
                  <c:v>0.00269792760471867</c:v>
                </c:pt>
                <c:pt idx="64">
                  <c:v>0.00155973939647798</c:v>
                </c:pt>
                <c:pt idx="65">
                  <c:v>0.000863855665741652</c:v>
                </c:pt>
                <c:pt idx="66">
                  <c:v>0.00045810527728724</c:v>
                </c:pt>
                <c:pt idx="67">
                  <c:v>0.000232471334742779</c:v>
                </c:pt>
                <c:pt idx="68">
                  <c:v>0.000112816971272231</c:v>
                </c:pt>
                <c:pt idx="69">
                  <c:v>5.23209142132086E-5</c:v>
                </c:pt>
                <c:pt idx="70">
                  <c:v>2.31706905801353E-5</c:v>
                </c:pt>
                <c:pt idx="71">
                  <c:v>9.79043263949379E-6</c:v>
                </c:pt>
                <c:pt idx="72">
                  <c:v>3.9433687020183E-6</c:v>
                </c:pt>
                <c:pt idx="73">
                  <c:v>1.51252498159606E-6</c:v>
                </c:pt>
                <c:pt idx="74">
                  <c:v>5.5186722301478E-7</c:v>
                </c:pt>
                <c:pt idx="75">
                  <c:v>1.91313970645124E-7</c:v>
                </c:pt>
                <c:pt idx="76">
                  <c:v>6.29322271858961E-8</c:v>
                </c:pt>
                <c:pt idx="77">
                  <c:v>1.9615239642357E-8</c:v>
                </c:pt>
                <c:pt idx="78">
                  <c:v>5.7839809201822E-9</c:v>
                </c:pt>
                <c:pt idx="79">
                  <c:v>1.61072886384821E-9</c:v>
                </c:pt>
                <c:pt idx="80">
                  <c:v>4.22816326760156E-10</c:v>
                </c:pt>
                <c:pt idx="81">
                  <c:v>1.04399093027199E-10</c:v>
                </c:pt>
                <c:pt idx="82">
                  <c:v>2.41900337502049E-11</c:v>
                </c:pt>
                <c:pt idx="83">
                  <c:v>5.24603141570704E-12</c:v>
                </c:pt>
                <c:pt idx="84">
                  <c:v>1.06169683413119E-12</c:v>
                </c:pt>
                <c:pt idx="85">
                  <c:v>1.99848815836459E-13</c:v>
                </c:pt>
                <c:pt idx="86">
                  <c:v>3.48573515993822E-14</c:v>
                </c:pt>
                <c:pt idx="87">
                  <c:v>5.60922899300408E-15</c:v>
                </c:pt>
                <c:pt idx="88">
                  <c:v>8.2863610123924E-16</c:v>
                </c:pt>
                <c:pt idx="89">
                  <c:v>1.11726215897425E-16</c:v>
                </c:pt>
                <c:pt idx="90">
                  <c:v>1.3655426387463E-17</c:v>
                </c:pt>
                <c:pt idx="91">
                  <c:v>1.50059630631462E-18</c:v>
                </c:pt>
                <c:pt idx="92">
                  <c:v>1.4679746474817E-19</c:v>
                </c:pt>
                <c:pt idx="93">
                  <c:v>1.26277389030683E-20</c:v>
                </c:pt>
                <c:pt idx="94">
                  <c:v>9.40363535334888E-22</c:v>
                </c:pt>
                <c:pt idx="95">
                  <c:v>5.93913811790451E-23</c:v>
                </c:pt>
                <c:pt idx="96">
                  <c:v>3.09330110307527E-24</c:v>
                </c:pt>
                <c:pt idx="97">
                  <c:v>1.27558808374239E-25</c:v>
                </c:pt>
                <c:pt idx="98">
                  <c:v>3.90486148084405E-27</c:v>
                </c:pt>
                <c:pt idx="99">
                  <c:v>7.88860905221011E-29</c:v>
                </c:pt>
                <c:pt idx="100">
                  <c:v>7.8886090522101E-31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144136"/>
        <c:axId val="2077149480"/>
      </c:scatterChart>
      <c:valAx>
        <c:axId val="2077144136"/>
        <c:scaling>
          <c:orientation val="minMax"/>
          <c:max val="70.0"/>
          <c:min val="30.0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077149480"/>
        <c:crosses val="autoZero"/>
        <c:crossBetween val="midCat"/>
      </c:valAx>
      <c:valAx>
        <c:axId val="2077149480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7144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 Norm'!$C$216</c:f>
              <c:strCache>
                <c:ptCount val="1"/>
                <c:pt idx="0">
                  <c:v>μ = 2; σ = 2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Norm'!$C$217:$C$417</c:f>
              <c:numCache>
                <c:formatCode>General</c:formatCode>
                <c:ptCount val="201"/>
                <c:pt idx="0">
                  <c:v>3.03794142491164E-9</c:v>
                </c:pt>
                <c:pt idx="1">
                  <c:v>4.09566920173959E-9</c:v>
                </c:pt>
                <c:pt idx="2">
                  <c:v>5.50788181234115E-9</c:v>
                </c:pt>
                <c:pt idx="3">
                  <c:v>7.38853979324002E-9</c:v>
                </c:pt>
                <c:pt idx="4">
                  <c:v>9.88659820312233E-9</c:v>
                </c:pt>
                <c:pt idx="5">
                  <c:v>1.31962160178529E-8</c:v>
                </c:pt>
                <c:pt idx="6">
                  <c:v>1.75697754741022E-8</c:v>
                </c:pt>
                <c:pt idx="7">
                  <c:v>2.33344339879713E-8</c:v>
                </c:pt>
                <c:pt idx="8">
                  <c:v>3.09131025008293E-8</c:v>
                </c:pt>
                <c:pt idx="9">
                  <c:v>4.08509518927161E-8</c:v>
                </c:pt>
                <c:pt idx="10">
                  <c:v>5.38488002127164E-8</c:v>
                </c:pt>
                <c:pt idx="11">
                  <c:v>7.08050356508059E-8</c:v>
                </c:pt>
                <c:pt idx="12">
                  <c:v>9.28680922277645E-8</c:v>
                </c:pt>
                <c:pt idx="13">
                  <c:v>1.21501927054027E-7</c:v>
                </c:pt>
                <c:pt idx="14">
                  <c:v>1.58567460835799E-7</c:v>
                </c:pt>
                <c:pt idx="15">
                  <c:v>2.06423549431494E-7</c:v>
                </c:pt>
                <c:pt idx="16">
                  <c:v>2.68051767234874E-7</c:v>
                </c:pt>
                <c:pt idx="17">
                  <c:v>3.47210117692759E-7</c:v>
                </c:pt>
                <c:pt idx="18">
                  <c:v>4.48621758119155E-7</c:v>
                </c:pt>
                <c:pt idx="19">
                  <c:v>5.78205951789876E-7</c:v>
                </c:pt>
                <c:pt idx="20">
                  <c:v>7.43359757367129E-7</c:v>
                </c:pt>
                <c:pt idx="21">
                  <c:v>9.53300451561383E-7</c:v>
                </c:pt>
                <c:pt idx="22">
                  <c:v>1.21948037294665E-6</c:v>
                </c:pt>
                <c:pt idx="23">
                  <c:v>1.55608778957443E-6</c:v>
                </c:pt>
                <c:pt idx="24">
                  <c:v>1.98064954551599E-6</c:v>
                </c:pt>
                <c:pt idx="25">
                  <c:v>2.51475364429616E-6</c:v>
                </c:pt>
                <c:pt idx="26">
                  <c:v>3.18491258943348E-6</c:v>
                </c:pt>
                <c:pt idx="27">
                  <c:v>4.02359122824606E-6</c:v>
                </c:pt>
                <c:pt idx="28">
                  <c:v>5.07042603274325E-6</c:v>
                </c:pt>
                <c:pt idx="29">
                  <c:v>6.37366619091657E-6</c:v>
                </c:pt>
                <c:pt idx="30">
                  <c:v>7.99187055345254E-6</c:v>
                </c:pt>
                <c:pt idx="31">
                  <c:v>9.9958983534612E-6</c:v>
                </c:pt>
                <c:pt idx="32">
                  <c:v>1.24712356450265E-5</c:v>
                </c:pt>
                <c:pt idx="33">
                  <c:v>1.55207035289248E-5</c:v>
                </c:pt>
                <c:pt idx="34">
                  <c:v>1.92675983710431E-5</c:v>
                </c:pt>
                <c:pt idx="35">
                  <c:v>2.38593182706019E-5</c:v>
                </c:pt>
                <c:pt idx="36">
                  <c:v>2.94715338782693E-5</c:v>
                </c:pt>
                <c:pt idx="37">
                  <c:v>3.63129651511255E-5</c:v>
                </c:pt>
                <c:pt idx="38">
                  <c:v>4.46308285885655E-5</c:v>
                </c:pt>
                <c:pt idx="39">
                  <c:v>5.47170217198991E-5</c:v>
                </c:pt>
                <c:pt idx="40">
                  <c:v>6.69151128824413E-5</c:v>
                </c:pt>
                <c:pt idx="41">
                  <c:v>8.16282043831194E-5</c:v>
                </c:pt>
                <c:pt idx="42">
                  <c:v>9.93277356963844E-5</c:v>
                </c:pt>
                <c:pt idx="43">
                  <c:v>0.000120563290112992</c:v>
                </c:pt>
                <c:pt idx="44">
                  <c:v>0.000145973462895725</c:v>
                </c:pt>
                <c:pt idx="45">
                  <c:v>0.000176297841183716</c:v>
                </c:pt>
                <c:pt idx="46">
                  <c:v>0.000212390135275368</c:v>
                </c:pt>
                <c:pt idx="47">
                  <c:v>0.000255232487172083</c:v>
                </c:pt>
                <c:pt idx="48">
                  <c:v>0.000305950965056875</c:v>
                </c:pt>
                <c:pt idx="49">
                  <c:v>0.000365832231415142</c:v>
                </c:pt>
                <c:pt idx="50">
                  <c:v>0.000436341347522864</c:v>
                </c:pt>
                <c:pt idx="51">
                  <c:v>0.000519140647830687</c:v>
                </c:pt>
                <c:pt idx="52">
                  <c:v>0.000616109584236488</c:v>
                </c:pt>
                <c:pt idx="53">
                  <c:v>0.000729365402333349</c:v>
                </c:pt>
                <c:pt idx="54">
                  <c:v>0.000861284469526811</c:v>
                </c:pt>
                <c:pt idx="55">
                  <c:v>0.00101452402864985</c:v>
                </c:pt>
                <c:pt idx="56">
                  <c:v>0.00119204410073238</c:v>
                </c:pt>
                <c:pt idx="57">
                  <c:v>0.00139712920743968</c:v>
                </c:pt>
                <c:pt idx="58">
                  <c:v>0.00163340952809991</c:v>
                </c:pt>
                <c:pt idx="59">
                  <c:v>0.00190488104911085</c:v>
                </c:pt>
                <c:pt idx="60">
                  <c:v>0.00221592420596894</c:v>
                </c:pt>
                <c:pt idx="61">
                  <c:v>0.00257132046152689</c:v>
                </c:pt>
                <c:pt idx="62">
                  <c:v>0.00297626620988784</c:v>
                </c:pt>
                <c:pt idx="63">
                  <c:v>0.00343638334530688</c:v>
                </c:pt>
                <c:pt idx="64">
                  <c:v>0.00395772579148987</c:v>
                </c:pt>
                <c:pt idx="65">
                  <c:v>0.0045467812507954</c:v>
                </c:pt>
                <c:pt idx="66">
                  <c:v>0.00521046740721116</c:v>
                </c:pt>
                <c:pt idx="67">
                  <c:v>0.00595612180380243</c:v>
                </c:pt>
                <c:pt idx="68">
                  <c:v>0.00679148461684262</c:v>
                </c:pt>
                <c:pt idx="69">
                  <c:v>0.00772467356719739</c:v>
                </c:pt>
                <c:pt idx="70">
                  <c:v>0.00876415024678405</c:v>
                </c:pt>
                <c:pt idx="71">
                  <c:v>0.00991867719589729</c:v>
                </c:pt>
                <c:pt idx="72">
                  <c:v>0.011197265147421</c:v>
                </c:pt>
                <c:pt idx="73">
                  <c:v>0.0126091099575968</c:v>
                </c:pt>
                <c:pt idx="74">
                  <c:v>0.0141635188708001</c:v>
                </c:pt>
                <c:pt idx="75">
                  <c:v>0.0158698259178332</c:v>
                </c:pt>
                <c:pt idx="76">
                  <c:v>0.0177372964231151</c:v>
                </c:pt>
                <c:pt idx="77">
                  <c:v>0.0197750207946845</c:v>
                </c:pt>
                <c:pt idx="78">
                  <c:v>0.0219917979902129</c:v>
                </c:pt>
                <c:pt idx="79">
                  <c:v>0.0243960092895906</c:v>
                </c:pt>
                <c:pt idx="80">
                  <c:v>0.0269954832565932</c:v>
                </c:pt>
                <c:pt idx="81">
                  <c:v>0.0297973530344071</c:v>
                </c:pt>
                <c:pt idx="82">
                  <c:v>0.0328079073873374</c:v>
                </c:pt>
                <c:pt idx="83">
                  <c:v>0.036032437168108</c:v>
                </c:pt>
                <c:pt idx="84">
                  <c:v>0.039475079150446</c:v>
                </c:pt>
                <c:pt idx="85">
                  <c:v>0.0431386594132546</c:v>
                </c:pt>
                <c:pt idx="86">
                  <c:v>0.0470245386884422</c:v>
                </c:pt>
                <c:pt idx="87">
                  <c:v>0.0511324622819877</c:v>
                </c:pt>
                <c:pt idx="88">
                  <c:v>0.0554604173397264</c:v>
                </c:pt>
                <c:pt idx="89">
                  <c:v>0.0600045003484914</c:v>
                </c:pt>
                <c:pt idx="90">
                  <c:v>0.0647587978329444</c:v>
                </c:pt>
                <c:pt idx="91">
                  <c:v>0.0697152832226786</c:v>
                </c:pt>
                <c:pt idx="92">
                  <c:v>0.0748637328178709</c:v>
                </c:pt>
                <c:pt idx="93">
                  <c:v>0.0801916636709582</c:v>
                </c:pt>
                <c:pt idx="94">
                  <c:v>0.085684296023902</c:v>
                </c:pt>
                <c:pt idx="95">
                  <c:v>0.0913245426945092</c:v>
                </c:pt>
                <c:pt idx="96">
                  <c:v>0.0970930274916046</c:v>
                </c:pt>
                <c:pt idx="97">
                  <c:v>0.102968134359986</c:v>
                </c:pt>
                <c:pt idx="98">
                  <c:v>0.108926088516274</c:v>
                </c:pt>
                <c:pt idx="99">
                  <c:v>0.114941070342114</c:v>
                </c:pt>
                <c:pt idx="100">
                  <c:v>0.120985362259572</c:v>
                </c:pt>
                <c:pt idx="101">
                  <c:v>0.127029528234594</c:v>
                </c:pt>
                <c:pt idx="102">
                  <c:v>0.133042624949377</c:v>
                </c:pt>
                <c:pt idx="103">
                  <c:v>0.138992443065498</c:v>
                </c:pt>
                <c:pt idx="104">
                  <c:v>0.144845776380741</c:v>
                </c:pt>
                <c:pt idx="105">
                  <c:v>0.150568716077402</c:v>
                </c:pt>
                <c:pt idx="106">
                  <c:v>0.156126966683381</c:v>
                </c:pt>
                <c:pt idx="107">
                  <c:v>0.161486179833957</c:v>
                </c:pt>
                <c:pt idx="108">
                  <c:v>0.1666123014459</c:v>
                </c:pt>
                <c:pt idx="109">
                  <c:v>0.171471927509692</c:v>
                </c:pt>
                <c:pt idx="110">
                  <c:v>0.17603266338215</c:v>
                </c:pt>
                <c:pt idx="111">
                  <c:v>0.180263481230824</c:v>
                </c:pt>
                <c:pt idx="112">
                  <c:v>0.184135070151662</c:v>
                </c:pt>
                <c:pt idx="113">
                  <c:v>0.187620173458469</c:v>
                </c:pt>
                <c:pt idx="114">
                  <c:v>0.190693907730262</c:v>
                </c:pt>
                <c:pt idx="115">
                  <c:v>0.193334058401425</c:v>
                </c:pt>
                <c:pt idx="116">
                  <c:v>0.195521346987728</c:v>
                </c:pt>
                <c:pt idx="117">
                  <c:v>0.197239665453944</c:v>
                </c:pt>
                <c:pt idx="118">
                  <c:v>0.198476273738506</c:v>
                </c:pt>
                <c:pt idx="119">
                  <c:v>0.199221957047382</c:v>
                </c:pt>
                <c:pt idx="120">
                  <c:v>0.199471140200716</c:v>
                </c:pt>
                <c:pt idx="121">
                  <c:v>0.199221957047382</c:v>
                </c:pt>
                <c:pt idx="122">
                  <c:v>0.198476273738506</c:v>
                </c:pt>
                <c:pt idx="123">
                  <c:v>0.197239665453944</c:v>
                </c:pt>
                <c:pt idx="124">
                  <c:v>0.195521346987728</c:v>
                </c:pt>
                <c:pt idx="125">
                  <c:v>0.193334058401425</c:v>
                </c:pt>
                <c:pt idx="126">
                  <c:v>0.190693907730262</c:v>
                </c:pt>
                <c:pt idx="127">
                  <c:v>0.187620173458469</c:v>
                </c:pt>
                <c:pt idx="128">
                  <c:v>0.184135070151662</c:v>
                </c:pt>
                <c:pt idx="129">
                  <c:v>0.180263481230824</c:v>
                </c:pt>
                <c:pt idx="130">
                  <c:v>0.17603266338215</c:v>
                </c:pt>
                <c:pt idx="131">
                  <c:v>0.171471927509692</c:v>
                </c:pt>
                <c:pt idx="132">
                  <c:v>0.1666123014459</c:v>
                </c:pt>
                <c:pt idx="133">
                  <c:v>0.161486179833957</c:v>
                </c:pt>
                <c:pt idx="134">
                  <c:v>0.156126966683381</c:v>
                </c:pt>
                <c:pt idx="135">
                  <c:v>0.150568716077402</c:v>
                </c:pt>
                <c:pt idx="136">
                  <c:v>0.144845776380741</c:v>
                </c:pt>
                <c:pt idx="137">
                  <c:v>0.138992443065498</c:v>
                </c:pt>
                <c:pt idx="138">
                  <c:v>0.133042624949377</c:v>
                </c:pt>
                <c:pt idx="139">
                  <c:v>0.127029528234595</c:v>
                </c:pt>
                <c:pt idx="140">
                  <c:v>0.120985362259572</c:v>
                </c:pt>
                <c:pt idx="141">
                  <c:v>0.114941070342123</c:v>
                </c:pt>
                <c:pt idx="142">
                  <c:v>0.108926088516281</c:v>
                </c:pt>
                <c:pt idx="143">
                  <c:v>0.102968134359993</c:v>
                </c:pt>
                <c:pt idx="144">
                  <c:v>0.0970930274916123</c:v>
                </c:pt>
                <c:pt idx="145">
                  <c:v>0.0913245426945167</c:v>
                </c:pt>
                <c:pt idx="146">
                  <c:v>0.0856842960239092</c:v>
                </c:pt>
                <c:pt idx="147">
                  <c:v>0.0801916636709652</c:v>
                </c:pt>
                <c:pt idx="148">
                  <c:v>0.0748637328178776</c:v>
                </c:pt>
                <c:pt idx="149">
                  <c:v>0.0697152832226852</c:v>
                </c:pt>
                <c:pt idx="150">
                  <c:v>0.0647587978329507</c:v>
                </c:pt>
                <c:pt idx="151">
                  <c:v>0.0600045003484974</c:v>
                </c:pt>
                <c:pt idx="152">
                  <c:v>0.0554604173397322</c:v>
                </c:pt>
                <c:pt idx="153">
                  <c:v>0.0511324622819932</c:v>
                </c:pt>
                <c:pt idx="154">
                  <c:v>0.0470245386884474</c:v>
                </c:pt>
                <c:pt idx="155">
                  <c:v>0.0431386594132595</c:v>
                </c:pt>
                <c:pt idx="156">
                  <c:v>0.0394750791504506</c:v>
                </c:pt>
                <c:pt idx="157">
                  <c:v>0.0360324371681123</c:v>
                </c:pt>
                <c:pt idx="158">
                  <c:v>0.0328079073873414</c:v>
                </c:pt>
                <c:pt idx="159">
                  <c:v>0.0297973530344109</c:v>
                </c:pt>
                <c:pt idx="160">
                  <c:v>0.0269954832565967</c:v>
                </c:pt>
                <c:pt idx="161">
                  <c:v>0.0243960092895939</c:v>
                </c:pt>
                <c:pt idx="162">
                  <c:v>0.0219917979902159</c:v>
                </c:pt>
                <c:pt idx="163">
                  <c:v>0.0197750207946872</c:v>
                </c:pt>
                <c:pt idx="164">
                  <c:v>0.0177372964231177</c:v>
                </c:pt>
                <c:pt idx="165">
                  <c:v>0.0158698259178355</c:v>
                </c:pt>
                <c:pt idx="166">
                  <c:v>0.0141635188708022</c:v>
                </c:pt>
                <c:pt idx="167">
                  <c:v>0.0126091099575987</c:v>
                </c:pt>
                <c:pt idx="168">
                  <c:v>0.0111972651474228</c:v>
                </c:pt>
                <c:pt idx="169">
                  <c:v>0.00991867719589887</c:v>
                </c:pt>
                <c:pt idx="170">
                  <c:v>0.00876415024678537</c:v>
                </c:pt>
                <c:pt idx="171">
                  <c:v>0.00772467356719857</c:v>
                </c:pt>
                <c:pt idx="172">
                  <c:v>0.00679148461684369</c:v>
                </c:pt>
                <c:pt idx="173">
                  <c:v>0.00595612180380337</c:v>
                </c:pt>
                <c:pt idx="174">
                  <c:v>0.005210467407212</c:v>
                </c:pt>
                <c:pt idx="175">
                  <c:v>0.00454678125079615</c:v>
                </c:pt>
                <c:pt idx="176">
                  <c:v>0.00395772579149053</c:v>
                </c:pt>
                <c:pt idx="177">
                  <c:v>0.00343638334530748</c:v>
                </c:pt>
                <c:pt idx="178">
                  <c:v>0.00297626620988836</c:v>
                </c:pt>
                <c:pt idx="179">
                  <c:v>0.00257132046152735</c:v>
                </c:pt>
                <c:pt idx="180">
                  <c:v>0.00221592420596934</c:v>
                </c:pt>
                <c:pt idx="181">
                  <c:v>0.00190488104911119</c:v>
                </c:pt>
                <c:pt idx="182">
                  <c:v>0.00163340952810021</c:v>
                </c:pt>
                <c:pt idx="183">
                  <c:v>0.00139712920743994</c:v>
                </c:pt>
                <c:pt idx="184">
                  <c:v>0.00119204410073261</c:v>
                </c:pt>
                <c:pt idx="185">
                  <c:v>0.00101452402865005</c:v>
                </c:pt>
                <c:pt idx="186">
                  <c:v>0.000861284469526982</c:v>
                </c:pt>
                <c:pt idx="187">
                  <c:v>0.000729365402333495</c:v>
                </c:pt>
                <c:pt idx="188">
                  <c:v>0.000616109584236615</c:v>
                </c:pt>
                <c:pt idx="189">
                  <c:v>0.000519140647830794</c:v>
                </c:pt>
                <c:pt idx="190">
                  <c:v>0.000436341347522956</c:v>
                </c:pt>
                <c:pt idx="191">
                  <c:v>0.00036583223141522</c:v>
                </c:pt>
                <c:pt idx="192">
                  <c:v>0.000305950965056941</c:v>
                </c:pt>
                <c:pt idx="193">
                  <c:v>0.000255232487172139</c:v>
                </c:pt>
                <c:pt idx="194">
                  <c:v>0.000212390135275415</c:v>
                </c:pt>
                <c:pt idx="195">
                  <c:v>0.000176297841183756</c:v>
                </c:pt>
                <c:pt idx="196">
                  <c:v>0.000145973462895758</c:v>
                </c:pt>
                <c:pt idx="197">
                  <c:v>0.00012056329011302</c:v>
                </c:pt>
                <c:pt idx="198">
                  <c:v>9.93277356964057E-5</c:v>
                </c:pt>
                <c:pt idx="199">
                  <c:v>8.1628204383137E-5</c:v>
                </c:pt>
                <c:pt idx="200">
                  <c:v>6.6915112882456E-5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555160"/>
        <c:axId val="2075558184"/>
      </c:scatterChart>
      <c:valAx>
        <c:axId val="2075555160"/>
        <c:scaling>
          <c:orientation val="minMax"/>
          <c:max val="10.0"/>
          <c:min val="-10.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2075558184"/>
        <c:crosses val="autoZero"/>
        <c:crossBetween val="midCat"/>
        <c:majorUnit val="1.0"/>
        <c:minorUnit val="0.2"/>
      </c:valAx>
      <c:valAx>
        <c:axId val="2075558184"/>
        <c:scaling>
          <c:orientation val="minMax"/>
          <c:max val="1.0"/>
          <c:min val="0.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2075555160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Moivre–Laplace'!$M$37</c:f>
          <c:strCache>
            <c:ptCount val="1"/>
            <c:pt idx="0">
              <c:v>binomial distribution (n = 500, p = 0.5)</c:v>
            </c:pt>
          </c:strCache>
        </c:strRef>
      </c:tx>
      <c:overlay val="0"/>
      <c:txPr>
        <a:bodyPr/>
        <a:lstStyle/>
        <a:p>
          <a:pPr>
            <a:defRPr/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 Moivre–Laplace'!$G$204</c:f>
              <c:strCache>
                <c:ptCount val="1"/>
                <c:pt idx="0">
                  <c:v>p</c:v>
                </c:pt>
              </c:strCache>
            </c:strRef>
          </c:tx>
          <c:marker>
            <c:symbol val="none"/>
          </c:marker>
          <c:xVal>
            <c:numRef>
              <c:f>'de Moivre–Laplace'!$A$205:$A$705</c:f>
              <c:numCache>
                <c:formatCode>General</c:formatCode>
                <c:ptCount val="5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</c:numCache>
            </c:numRef>
          </c:xVal>
          <c:yVal>
            <c:numRef>
              <c:f>'de Moivre–Laplace'!$G$205:$G$705</c:f>
              <c:numCache>
                <c:formatCode>General</c:formatCode>
                <c:ptCount val="501"/>
                <c:pt idx="0">
                  <c:v>3.05493636349971E-151</c:v>
                </c:pt>
                <c:pt idx="1">
                  <c:v>1.52746818174986E-148</c:v>
                </c:pt>
                <c:pt idx="2">
                  <c:v>3.81103311346582E-146</c:v>
                </c:pt>
                <c:pt idx="3">
                  <c:v>6.32631496835299E-144</c:v>
                </c:pt>
                <c:pt idx="4">
                  <c:v>7.86044634817879E-142</c:v>
                </c:pt>
                <c:pt idx="5">
                  <c:v>7.79756277739352E-140</c:v>
                </c:pt>
                <c:pt idx="6">
                  <c:v>6.43298929134991E-138</c:v>
                </c:pt>
                <c:pt idx="7">
                  <c:v>4.53985244275255E-136</c:v>
                </c:pt>
                <c:pt idx="8">
                  <c:v>2.79768406784629E-134</c:v>
                </c:pt>
                <c:pt idx="9">
                  <c:v>1.52940062375585E-132</c:v>
                </c:pt>
                <c:pt idx="10">
                  <c:v>7.5093570626419E-131</c:v>
                </c:pt>
                <c:pt idx="11">
                  <c:v>3.34507723699512E-129</c:v>
                </c:pt>
                <c:pt idx="12">
                  <c:v>1.36311897407541E-127</c:v>
                </c:pt>
                <c:pt idx="13">
                  <c:v>5.11693891806782E-126</c:v>
                </c:pt>
                <c:pt idx="14">
                  <c:v>1.77996375221359E-124</c:v>
                </c:pt>
                <c:pt idx="15">
                  <c:v>5.76708255717176E-123</c:v>
                </c:pt>
                <c:pt idx="16">
                  <c:v>1.74814690014268E-121</c:v>
                </c:pt>
                <c:pt idx="17">
                  <c:v>4.97707705687717E-120</c:v>
                </c:pt>
                <c:pt idx="18">
                  <c:v>1.33551567692862E-118</c:v>
                </c:pt>
                <c:pt idx="19">
                  <c:v>3.38799240147159E-117</c:v>
                </c:pt>
                <c:pt idx="20">
                  <c:v>8.14812172553971E-116</c:v>
                </c:pt>
                <c:pt idx="21">
                  <c:v>1.86242782298047E-114</c:v>
                </c:pt>
                <c:pt idx="22">
                  <c:v>4.05501330548898E-113</c:v>
                </c:pt>
                <c:pt idx="23">
                  <c:v>8.4273754783647E-112</c:v>
                </c:pt>
                <c:pt idx="24">
                  <c:v>1.67494087632499E-110</c:v>
                </c:pt>
                <c:pt idx="25">
                  <c:v>3.18908742852273E-109</c:v>
                </c:pt>
                <c:pt idx="26">
                  <c:v>5.82621741749335E-108</c:v>
                </c:pt>
                <c:pt idx="27">
                  <c:v>1.02282483551551E-106</c:v>
                </c:pt>
                <c:pt idx="28">
                  <c:v>1.72784338285302E-105</c:v>
                </c:pt>
                <c:pt idx="29">
                  <c:v>2.812214057609E-104</c:v>
                </c:pt>
                <c:pt idx="30">
                  <c:v>4.4151760704463E-103</c:v>
                </c:pt>
                <c:pt idx="31">
                  <c:v>6.69397662293476E-102</c:v>
                </c:pt>
                <c:pt idx="32">
                  <c:v>9.8108594879876E-101</c:v>
                </c:pt>
                <c:pt idx="33">
                  <c:v>1.39135825466011E-99</c:v>
                </c:pt>
                <c:pt idx="34">
                  <c:v>1.91107148507719E-98</c:v>
                </c:pt>
                <c:pt idx="35">
                  <c:v>2.54445517727421E-97</c:v>
                </c:pt>
                <c:pt idx="36">
                  <c:v>3.28658793731257E-96</c:v>
                </c:pt>
                <c:pt idx="37">
                  <c:v>4.12155892679209E-95</c:v>
                </c:pt>
                <c:pt idx="38">
                  <c:v>5.02179416606503E-94</c:v>
                </c:pt>
                <c:pt idx="39">
                  <c:v>5.94889462749225E-93</c:v>
                </c:pt>
                <c:pt idx="40">
                  <c:v>6.85610105818515E-92</c:v>
                </c:pt>
                <c:pt idx="41">
                  <c:v>7.69221094332982E-91</c:v>
                </c:pt>
                <c:pt idx="42">
                  <c:v>8.4064876737816E-90</c:v>
                </c:pt>
                <c:pt idx="43">
                  <c:v>8.95388687114438E-89</c:v>
                </c:pt>
                <c:pt idx="44">
                  <c:v>9.29983250025647E-88</c:v>
                </c:pt>
                <c:pt idx="45">
                  <c:v>9.42383026692666E-87</c:v>
                </c:pt>
                <c:pt idx="46">
                  <c:v>9.32139732924302E-86</c:v>
                </c:pt>
                <c:pt idx="47">
                  <c:v>9.00407316484256E-85</c:v>
                </c:pt>
                <c:pt idx="48">
                  <c:v>8.49759404932032E-84</c:v>
                </c:pt>
                <c:pt idx="49">
                  <c:v>7.8385969597812E-83</c:v>
                </c:pt>
                <c:pt idx="50">
                  <c:v>7.07041445772273E-82</c:v>
                </c:pt>
                <c:pt idx="51">
                  <c:v>6.2386009921082E-81</c:v>
                </c:pt>
                <c:pt idx="52">
                  <c:v>5.38679201049374E-80</c:v>
                </c:pt>
                <c:pt idx="53">
                  <c:v>4.55336381264351E-79</c:v>
                </c:pt>
                <c:pt idx="54">
                  <c:v>3.76917337824389E-78</c:v>
                </c:pt>
                <c:pt idx="55">
                  <c:v>3.0564569576305E-77</c:v>
                </c:pt>
                <c:pt idx="56">
                  <c:v>2.42879168954563E-76</c:v>
                </c:pt>
                <c:pt idx="57">
                  <c:v>1.89190089501454E-75</c:v>
                </c:pt>
                <c:pt idx="58">
                  <c:v>1.44502085601972E-74</c:v>
                </c:pt>
                <c:pt idx="59">
                  <c:v>1.082541048069E-73</c:v>
                </c:pt>
                <c:pt idx="60">
                  <c:v>7.95667670330709E-73</c:v>
                </c:pt>
                <c:pt idx="61">
                  <c:v>5.7392422122214E-72</c:v>
                </c:pt>
                <c:pt idx="62">
                  <c:v>4.06375375994407E-71</c:v>
                </c:pt>
                <c:pt idx="63">
                  <c:v>2.82527642358011E-70</c:v>
                </c:pt>
                <c:pt idx="64">
                  <c:v>1.92913405797574E-69</c:v>
                </c:pt>
                <c:pt idx="65">
                  <c:v>1.29400376811915E-68</c:v>
                </c:pt>
                <c:pt idx="66">
                  <c:v>8.52866119896711E-68</c:v>
                </c:pt>
                <c:pt idx="67">
                  <c:v>5.52453576171871E-67</c:v>
                </c:pt>
                <c:pt idx="68">
                  <c:v>3.51782938944751E-66</c:v>
                </c:pt>
                <c:pt idx="69">
                  <c:v>2.2024670960019E-65</c:v>
                </c:pt>
                <c:pt idx="70">
                  <c:v>1.35609045482402E-64</c:v>
                </c:pt>
                <c:pt idx="71">
                  <c:v>8.212942191188E-64</c:v>
                </c:pt>
                <c:pt idx="72">
                  <c:v>4.89354472224945E-63</c:v>
                </c:pt>
                <c:pt idx="73">
                  <c:v>2.86909197414075E-62</c:v>
                </c:pt>
                <c:pt idx="74">
                  <c:v>1.65554361210555E-61</c:v>
                </c:pt>
                <c:pt idx="75">
                  <c:v>9.40348771675965E-61</c:v>
                </c:pt>
                <c:pt idx="76">
                  <c:v>5.2585293152934E-60</c:v>
                </c:pt>
                <c:pt idx="77">
                  <c:v>2.89560575283676E-59</c:v>
                </c:pt>
                <c:pt idx="78">
                  <c:v>1.57030927365379E-58</c:v>
                </c:pt>
                <c:pt idx="79">
                  <c:v>8.38823434787177E-58</c:v>
                </c:pt>
                <c:pt idx="80">
                  <c:v>4.41430832556774E-57</c:v>
                </c:pt>
                <c:pt idx="81">
                  <c:v>2.28890061325723E-56</c:v>
                </c:pt>
                <c:pt idx="82">
                  <c:v>1.16957238653028E-55</c:v>
                </c:pt>
                <c:pt idx="83">
                  <c:v>5.89013563336953E-55</c:v>
                </c:pt>
                <c:pt idx="84">
                  <c:v>2.924031617994E-54</c:v>
                </c:pt>
                <c:pt idx="85">
                  <c:v>1.43105547421823E-53</c:v>
                </c:pt>
                <c:pt idx="86">
                  <c:v>6.90567467209981E-53</c:v>
                </c:pt>
                <c:pt idx="87">
                  <c:v>3.28614863706825E-52</c:v>
                </c:pt>
                <c:pt idx="88">
                  <c:v>1.54224930353317E-51</c:v>
                </c:pt>
                <c:pt idx="89">
                  <c:v>7.13940127028831E-51</c:v>
                </c:pt>
                <c:pt idx="90">
                  <c:v>3.26032658009836E-50</c:v>
                </c:pt>
                <c:pt idx="91">
                  <c:v>1.4689383492751E-49</c:v>
                </c:pt>
                <c:pt idx="92">
                  <c:v>6.53038896579902E-49</c:v>
                </c:pt>
                <c:pt idx="93">
                  <c:v>2.86494483660861E-48</c:v>
                </c:pt>
                <c:pt idx="94">
                  <c:v>1.24046015797836E-47</c:v>
                </c:pt>
                <c:pt idx="95">
                  <c:v>5.30133499093901E-47</c:v>
                </c:pt>
                <c:pt idx="96">
                  <c:v>2.23650069930239E-46</c:v>
                </c:pt>
                <c:pt idx="97">
                  <c:v>9.31491012905316E-46</c:v>
                </c:pt>
                <c:pt idx="98">
                  <c:v>3.83051916531488E-45</c:v>
                </c:pt>
                <c:pt idx="99">
                  <c:v>1.55542293379445E-44</c:v>
                </c:pt>
                <c:pt idx="100">
                  <c:v>6.23724596451569E-44</c:v>
                </c:pt>
                <c:pt idx="101">
                  <c:v>2.47019642159038E-43</c:v>
                </c:pt>
                <c:pt idx="102">
                  <c:v>9.66282717857453E-43</c:v>
                </c:pt>
                <c:pt idx="103">
                  <c:v>3.73379147288606E-42</c:v>
                </c:pt>
                <c:pt idx="104">
                  <c:v>1.42530309109205E-41</c:v>
                </c:pt>
                <c:pt idx="105">
                  <c:v>5.37542880069004E-41</c:v>
                </c:pt>
                <c:pt idx="106">
                  <c:v>2.00310790214398E-40</c:v>
                </c:pt>
                <c:pt idx="107">
                  <c:v>7.37593003219355E-40</c:v>
                </c:pt>
                <c:pt idx="108">
                  <c:v>2.6840189839372E-39</c:v>
                </c:pt>
                <c:pt idx="109">
                  <c:v>9.6526187312232E-39</c:v>
                </c:pt>
                <c:pt idx="110">
                  <c:v>3.43106720355309E-38</c:v>
                </c:pt>
                <c:pt idx="111">
                  <c:v>1.20551009854566E-37</c:v>
                </c:pt>
                <c:pt idx="112">
                  <c:v>4.18699489584169E-37</c:v>
                </c:pt>
                <c:pt idx="113">
                  <c:v>1.43765842441292E-36</c:v>
                </c:pt>
                <c:pt idx="114">
                  <c:v>4.88047201971735E-36</c:v>
                </c:pt>
                <c:pt idx="115">
                  <c:v>1.63814104313988E-35</c:v>
                </c:pt>
                <c:pt idx="116">
                  <c:v>5.43693363455929E-35</c:v>
                </c:pt>
                <c:pt idx="117">
                  <c:v>1.78442950057327E-34</c:v>
                </c:pt>
                <c:pt idx="118">
                  <c:v>5.79183473491167E-34</c:v>
                </c:pt>
                <c:pt idx="119">
                  <c:v>1.85922762078676E-33</c:v>
                </c:pt>
                <c:pt idx="120">
                  <c:v>5.90304769599802E-33</c:v>
                </c:pt>
                <c:pt idx="121">
                  <c:v>1.85384968965227E-32</c:v>
                </c:pt>
                <c:pt idx="122">
                  <c:v>5.75909042932945E-32</c:v>
                </c:pt>
                <c:pt idx="123">
                  <c:v>1.76986681486715E-31</c:v>
                </c:pt>
                <c:pt idx="124">
                  <c:v>5.38096604197522E-31</c:v>
                </c:pt>
                <c:pt idx="125">
                  <c:v>1.61859458542609E-30</c:v>
                </c:pt>
                <c:pt idx="126">
                  <c:v>4.81724578995878E-30</c:v>
                </c:pt>
                <c:pt idx="127">
                  <c:v>1.418621988539E-29</c:v>
                </c:pt>
                <c:pt idx="128">
                  <c:v>4.13395313847697E-29</c:v>
                </c:pt>
                <c:pt idx="129">
                  <c:v>1.19211671900268E-28</c:v>
                </c:pt>
                <c:pt idx="130">
                  <c:v>3.40211771346144E-28</c:v>
                </c:pt>
                <c:pt idx="131">
                  <c:v>9.60903476321164E-28</c:v>
                </c:pt>
                <c:pt idx="132">
                  <c:v>2.68616199062508E-27</c:v>
                </c:pt>
                <c:pt idx="133">
                  <c:v>7.43238806428599E-27</c:v>
                </c:pt>
                <c:pt idx="134">
                  <c:v>2.03558688029319E-26</c:v>
                </c:pt>
                <c:pt idx="135">
                  <c:v>5.5187022087951E-26</c:v>
                </c:pt>
                <c:pt idx="136">
                  <c:v>1.48112228397804E-25</c:v>
                </c:pt>
                <c:pt idx="137">
                  <c:v>3.93524460852562E-25</c:v>
                </c:pt>
                <c:pt idx="138">
                  <c:v>1.0351404296339E-24</c:v>
                </c:pt>
                <c:pt idx="139">
                  <c:v>2.69583334911858E-24</c:v>
                </c:pt>
                <c:pt idx="140">
                  <c:v>6.95139885022718E-24</c:v>
                </c:pt>
                <c:pt idx="141">
                  <c:v>1.77482523835588E-23</c:v>
                </c:pt>
                <c:pt idx="142">
                  <c:v>4.48705817302654E-23</c:v>
                </c:pt>
                <c:pt idx="143">
                  <c:v>1.12333344471574E-22</c:v>
                </c:pt>
                <c:pt idx="144">
                  <c:v>2.78493083169111E-22</c:v>
                </c:pt>
                <c:pt idx="145">
                  <c:v>6.83748535228976E-22</c:v>
                </c:pt>
                <c:pt idx="146">
                  <c:v>1.66253924661841E-21</c:v>
                </c:pt>
                <c:pt idx="147">
                  <c:v>4.00366594083618E-21</c:v>
                </c:pt>
                <c:pt idx="148">
                  <c:v>9.54928430483244E-21</c:v>
                </c:pt>
                <c:pt idx="149">
                  <c:v>2.25593830557112E-20</c:v>
                </c:pt>
                <c:pt idx="150">
                  <c:v>5.2788956350364E-20</c:v>
                </c:pt>
                <c:pt idx="151">
                  <c:v>1.22358508096869E-19</c:v>
                </c:pt>
                <c:pt idx="152">
                  <c:v>2.80941574511891E-19</c:v>
                </c:pt>
                <c:pt idx="153">
                  <c:v>6.39004365556467E-19</c:v>
                </c:pt>
                <c:pt idx="154">
                  <c:v>1.43983451200061E-18</c:v>
                </c:pt>
                <c:pt idx="155">
                  <c:v>3.21408220098198E-18</c:v>
                </c:pt>
                <c:pt idx="156">
                  <c:v>7.10806640601776E-18</c:v>
                </c:pt>
                <c:pt idx="157">
                  <c:v>1.55743620615932E-17</c:v>
                </c:pt>
                <c:pt idx="158">
                  <c:v>3.38101657413065E-17</c:v>
                </c:pt>
                <c:pt idx="159">
                  <c:v>7.27237527265846E-17</c:v>
                </c:pt>
                <c:pt idx="160">
                  <c:v>1.54992497998531E-16</c:v>
                </c:pt>
                <c:pt idx="161">
                  <c:v>3.2731334981056E-16</c:v>
                </c:pt>
                <c:pt idx="162">
                  <c:v>6.84933491270262E-16</c:v>
                </c:pt>
                <c:pt idx="163">
                  <c:v>1.42029153404508E-15</c:v>
                </c:pt>
                <c:pt idx="164">
                  <c:v>2.91852589617795E-15</c:v>
                </c:pt>
                <c:pt idx="165">
                  <c:v>5.9431800067623E-15</c:v>
                </c:pt>
                <c:pt idx="166">
                  <c:v>1.1993766881117E-14</c:v>
                </c:pt>
                <c:pt idx="167">
                  <c:v>2.39875337622342E-14</c:v>
                </c:pt>
                <c:pt idx="168">
                  <c:v>4.75467187072858E-14</c:v>
                </c:pt>
                <c:pt idx="169">
                  <c:v>9.34053882296954E-14</c:v>
                </c:pt>
                <c:pt idx="170">
                  <c:v>1.81865785317815E-13</c:v>
                </c:pt>
                <c:pt idx="171">
                  <c:v>3.50969059385274E-13</c:v>
                </c:pt>
                <c:pt idx="172">
                  <c:v>6.7133035196367E-13</c:v>
                </c:pt>
                <c:pt idx="173">
                  <c:v>1.272811303145E-12</c:v>
                </c:pt>
                <c:pt idx="174">
                  <c:v>2.39200744901394E-12</c:v>
                </c:pt>
                <c:pt idx="175">
                  <c:v>4.45596816216306E-12</c:v>
                </c:pt>
                <c:pt idx="176">
                  <c:v>8.22835029944876E-12</c:v>
                </c:pt>
                <c:pt idx="177">
                  <c:v>1.50620649549231E-11</c:v>
                </c:pt>
                <c:pt idx="178">
                  <c:v>2.73317246092146E-11</c:v>
                </c:pt>
                <c:pt idx="179">
                  <c:v>4.91665660567998E-11</c:v>
                </c:pt>
                <c:pt idx="180">
                  <c:v>8.76803761346254E-11</c:v>
                </c:pt>
                <c:pt idx="181">
                  <c:v>1.55015029630278E-10</c:v>
                </c:pt>
                <c:pt idx="182">
                  <c:v>2.71702167319006E-10</c:v>
                </c:pt>
                <c:pt idx="183">
                  <c:v>4.72138192390393E-10</c:v>
                </c:pt>
                <c:pt idx="184">
                  <c:v>8.13411994498674E-10</c:v>
                </c:pt>
                <c:pt idx="185">
                  <c:v>1.38939562303557E-9</c:v>
                </c:pt>
                <c:pt idx="186">
                  <c:v>2.35300871643119E-9</c:v>
                </c:pt>
                <c:pt idx="187">
                  <c:v>3.95104137411443E-9</c:v>
                </c:pt>
                <c:pt idx="188">
                  <c:v>6.57806356435009E-9</c:v>
                </c:pt>
                <c:pt idx="189">
                  <c:v>1.08590255665463E-8</c:v>
                </c:pt>
                <c:pt idx="190">
                  <c:v>1.77745102694521E-8</c:v>
                </c:pt>
                <c:pt idx="191">
                  <c:v>2.88486815891633E-8</c:v>
                </c:pt>
                <c:pt idx="192">
                  <c:v>4.64283469325591E-8</c:v>
                </c:pt>
                <c:pt idx="193">
                  <c:v>7.40929059856382E-8</c:v>
                </c:pt>
                <c:pt idx="194">
                  <c:v>1.17250114111295E-7</c:v>
                </c:pt>
                <c:pt idx="195">
                  <c:v>1.83992486759263E-7</c:v>
                </c:pt>
                <c:pt idx="196">
                  <c:v>2.86314839089667E-7</c:v>
                </c:pt>
                <c:pt idx="197">
                  <c:v>4.41825944585068E-7</c:v>
                </c:pt>
                <c:pt idx="198">
                  <c:v>6.76127581865023E-7</c:v>
                </c:pt>
                <c:pt idx="199">
                  <c:v>1.02608306393587E-6</c:v>
                </c:pt>
                <c:pt idx="200">
                  <c:v>1.5442550112235E-6</c:v>
                </c:pt>
                <c:pt idx="201">
                  <c:v>2.30485822570671E-6</c:v>
                </c:pt>
                <c:pt idx="202">
                  <c:v>3.41164658161539E-6</c:v>
                </c:pt>
                <c:pt idx="203">
                  <c:v>5.00822995724822E-6</c:v>
                </c:pt>
                <c:pt idx="204">
                  <c:v>7.29139361422893E-6</c:v>
                </c:pt>
                <c:pt idx="205">
                  <c:v>1.0528061023472E-5</c:v>
                </c:pt>
                <c:pt idx="206">
                  <c:v>1.50765922423507E-5</c:v>
                </c:pt>
                <c:pt idx="207">
                  <c:v>2.14131310108749E-5</c:v>
                </c:pt>
                <c:pt idx="208">
                  <c:v>3.01636893566653E-5</c:v>
                </c:pt>
                <c:pt idx="209">
                  <c:v>4.21425707758199E-5</c:v>
                </c:pt>
                <c:pt idx="210">
                  <c:v>5.83975623607784E-5</c:v>
                </c:pt>
                <c:pt idx="211">
                  <c:v>8.02620525337713E-5</c:v>
                </c:pt>
                <c:pt idx="212">
                  <c:v>0.000109413835765377</c:v>
                </c:pt>
                <c:pt idx="213">
                  <c:v>0.000147939834274311</c:v>
                </c:pt>
                <c:pt idx="214">
                  <c:v>0.00019840529176041</c:v>
                </c:pt>
                <c:pt idx="215">
                  <c:v>0.000263925178806869</c:v>
                </c:pt>
                <c:pt idx="216">
                  <c:v>0.000348234610925731</c:v>
                </c:pt>
                <c:pt idx="217">
                  <c:v>0.000455754053008794</c:v>
                </c:pt>
                <c:pt idx="218">
                  <c:v>0.000591644022942606</c:v>
                </c:pt>
                <c:pt idx="219">
                  <c:v>0.00076184298844664</c:v>
                </c:pt>
                <c:pt idx="220">
                  <c:v>0.000973081271606848</c:v>
                </c:pt>
                <c:pt idx="221">
                  <c:v>0.00123286314954714</c:v>
                </c:pt>
                <c:pt idx="222">
                  <c:v>0.00154940909334978</c:v>
                </c:pt>
                <c:pt idx="223">
                  <c:v>0.00193155034955712</c:v>
                </c:pt>
                <c:pt idx="224">
                  <c:v>0.00238856895905056</c:v>
                </c:pt>
                <c:pt idx="225">
                  <c:v>0.00292997792310202</c:v>
                </c:pt>
                <c:pt idx="226">
                  <c:v>0.0035652386232436</c:v>
                </c:pt>
                <c:pt idx="227">
                  <c:v>0.00430341578312222</c:v>
                </c:pt>
                <c:pt idx="228">
                  <c:v>0.00515277416137004</c:v>
                </c:pt>
                <c:pt idx="229">
                  <c:v>0.00612032564145262</c:v>
                </c:pt>
                <c:pt idx="230">
                  <c:v>0.00721134021232028</c:v>
                </c:pt>
                <c:pt idx="231">
                  <c:v>0.00842883920920554</c:v>
                </c:pt>
                <c:pt idx="232">
                  <c:v>0.00977309373825985</c:v>
                </c:pt>
                <c:pt idx="233">
                  <c:v>0.0112411550294148</c:v>
                </c:pt>
                <c:pt idx="234">
                  <c:v>0.0128264461233066</c:v>
                </c:pt>
                <c:pt idx="235">
                  <c:v>0.014518445399147</c:v>
                </c:pt>
                <c:pt idx="236">
                  <c:v>0.0163024916558218</c:v>
                </c:pt>
                <c:pt idx="237">
                  <c:v>0.0181597375406623</c:v>
                </c:pt>
                <c:pt idx="238">
                  <c:v>0.0200672729966142</c:v>
                </c:pt>
                <c:pt idx="239">
                  <c:v>0.0219984331594684</c:v>
                </c:pt>
                <c:pt idx="240">
                  <c:v>0.0239232960609218</c:v>
                </c:pt>
                <c:pt idx="241">
                  <c:v>0.0258093650449778</c:v>
                </c:pt>
                <c:pt idx="242">
                  <c:v>0.0276224196142532</c:v>
                </c:pt>
                <c:pt idx="243">
                  <c:v>0.0293275072447627</c:v>
                </c:pt>
                <c:pt idx="244">
                  <c:v>0.030890038368459</c:v>
                </c:pt>
                <c:pt idx="245">
                  <c:v>0.0322769380503082</c:v>
                </c:pt>
                <c:pt idx="246">
                  <c:v>0.0334578016375146</c:v>
                </c:pt>
                <c:pt idx="247">
                  <c:v>0.0344059984450555</c:v>
                </c:pt>
                <c:pt idx="248">
                  <c:v>0.0350996677685445</c:v>
                </c:pt>
                <c:pt idx="249">
                  <c:v>0.035522555332021</c:v>
                </c:pt>
                <c:pt idx="250">
                  <c:v>0.0356646455533491</c:v>
                </c:pt>
                <c:pt idx="251">
                  <c:v>0.035522555332021</c:v>
                </c:pt>
                <c:pt idx="252">
                  <c:v>0.0350996677685445</c:v>
                </c:pt>
                <c:pt idx="253">
                  <c:v>0.0344059984450555</c:v>
                </c:pt>
                <c:pt idx="254">
                  <c:v>0.0334578016375146</c:v>
                </c:pt>
                <c:pt idx="255">
                  <c:v>0.0322769380503082</c:v>
                </c:pt>
                <c:pt idx="256">
                  <c:v>0.030890038368459</c:v>
                </c:pt>
                <c:pt idx="257">
                  <c:v>0.0293275072447627</c:v>
                </c:pt>
                <c:pt idx="258">
                  <c:v>0.0276224196142532</c:v>
                </c:pt>
                <c:pt idx="259">
                  <c:v>0.0258093650449778</c:v>
                </c:pt>
                <c:pt idx="260">
                  <c:v>0.0239232960609218</c:v>
                </c:pt>
                <c:pt idx="261">
                  <c:v>0.0219984331594684</c:v>
                </c:pt>
                <c:pt idx="262">
                  <c:v>0.0200672729966142</c:v>
                </c:pt>
                <c:pt idx="263">
                  <c:v>0.0181597375406623</c:v>
                </c:pt>
                <c:pt idx="264">
                  <c:v>0.0163024916558218</c:v>
                </c:pt>
                <c:pt idx="265">
                  <c:v>0.014518445399147</c:v>
                </c:pt>
                <c:pt idx="266">
                  <c:v>0.0128264461233066</c:v>
                </c:pt>
                <c:pt idx="267">
                  <c:v>0.0112411550294148</c:v>
                </c:pt>
                <c:pt idx="268">
                  <c:v>0.00977309373825985</c:v>
                </c:pt>
                <c:pt idx="269">
                  <c:v>0.00842883920920554</c:v>
                </c:pt>
                <c:pt idx="270">
                  <c:v>0.00721134021232028</c:v>
                </c:pt>
                <c:pt idx="271">
                  <c:v>0.00612032564145262</c:v>
                </c:pt>
                <c:pt idx="272">
                  <c:v>0.00515277416137004</c:v>
                </c:pt>
                <c:pt idx="273">
                  <c:v>0.00430341578312222</c:v>
                </c:pt>
                <c:pt idx="274">
                  <c:v>0.0035652386232436</c:v>
                </c:pt>
                <c:pt idx="275">
                  <c:v>0.00292997792310202</c:v>
                </c:pt>
                <c:pt idx="276">
                  <c:v>0.00238856895905056</c:v>
                </c:pt>
                <c:pt idx="277">
                  <c:v>0.00193155034955712</c:v>
                </c:pt>
                <c:pt idx="278">
                  <c:v>0.00154940909334978</c:v>
                </c:pt>
                <c:pt idx="279">
                  <c:v>0.00123286314954714</c:v>
                </c:pt>
                <c:pt idx="280">
                  <c:v>0.000973081271606848</c:v>
                </c:pt>
                <c:pt idx="281">
                  <c:v>0.00076184298844664</c:v>
                </c:pt>
                <c:pt idx="282">
                  <c:v>0.000591644022942606</c:v>
                </c:pt>
                <c:pt idx="283">
                  <c:v>0.000455754053008794</c:v>
                </c:pt>
                <c:pt idx="284">
                  <c:v>0.000348234610925732</c:v>
                </c:pt>
                <c:pt idx="285">
                  <c:v>0.000263925178806869</c:v>
                </c:pt>
                <c:pt idx="286">
                  <c:v>0.00019840529176041</c:v>
                </c:pt>
                <c:pt idx="287">
                  <c:v>0.000147939834274311</c:v>
                </c:pt>
                <c:pt idx="288">
                  <c:v>0.000109413835765377</c:v>
                </c:pt>
                <c:pt idx="289">
                  <c:v>8.02620525337713E-5</c:v>
                </c:pt>
                <c:pt idx="290">
                  <c:v>5.83975623607784E-5</c:v>
                </c:pt>
                <c:pt idx="291">
                  <c:v>4.21425707758199E-5</c:v>
                </c:pt>
                <c:pt idx="292">
                  <c:v>3.01636893566653E-5</c:v>
                </c:pt>
                <c:pt idx="293">
                  <c:v>2.14131310108749E-5</c:v>
                </c:pt>
                <c:pt idx="294">
                  <c:v>1.50765922423507E-5</c:v>
                </c:pt>
                <c:pt idx="295">
                  <c:v>1.0528061023472E-5</c:v>
                </c:pt>
                <c:pt idx="296">
                  <c:v>7.29139361422893E-6</c:v>
                </c:pt>
                <c:pt idx="297">
                  <c:v>5.00822995724822E-6</c:v>
                </c:pt>
                <c:pt idx="298">
                  <c:v>3.41164658161539E-6</c:v>
                </c:pt>
                <c:pt idx="299">
                  <c:v>2.30485822570671E-6</c:v>
                </c:pt>
                <c:pt idx="300">
                  <c:v>1.5442550112235E-6</c:v>
                </c:pt>
                <c:pt idx="301">
                  <c:v>1.02608306393587E-6</c:v>
                </c:pt>
                <c:pt idx="302">
                  <c:v>6.76127581865022E-7</c:v>
                </c:pt>
                <c:pt idx="303">
                  <c:v>4.41825944585068E-7</c:v>
                </c:pt>
                <c:pt idx="304">
                  <c:v>2.86314839089667E-7</c:v>
                </c:pt>
                <c:pt idx="305">
                  <c:v>1.83992486759263E-7</c:v>
                </c:pt>
                <c:pt idx="306">
                  <c:v>1.17250114111295E-7</c:v>
                </c:pt>
                <c:pt idx="307">
                  <c:v>7.40929059856382E-8</c:v>
                </c:pt>
                <c:pt idx="308">
                  <c:v>4.64283469325591E-8</c:v>
                </c:pt>
                <c:pt idx="309">
                  <c:v>2.88486815891633E-8</c:v>
                </c:pt>
                <c:pt idx="310">
                  <c:v>1.77745102694521E-8</c:v>
                </c:pt>
                <c:pt idx="311">
                  <c:v>1.08590255665463E-8</c:v>
                </c:pt>
                <c:pt idx="312">
                  <c:v>6.5780635643501E-9</c:v>
                </c:pt>
                <c:pt idx="313">
                  <c:v>3.95104137411444E-9</c:v>
                </c:pt>
                <c:pt idx="314">
                  <c:v>2.35300871643119E-9</c:v>
                </c:pt>
                <c:pt idx="315">
                  <c:v>1.38939562303557E-9</c:v>
                </c:pt>
                <c:pt idx="316">
                  <c:v>8.13411994498674E-10</c:v>
                </c:pt>
                <c:pt idx="317">
                  <c:v>4.72138192390392E-10</c:v>
                </c:pt>
                <c:pt idx="318">
                  <c:v>2.71702167319006E-10</c:v>
                </c:pt>
                <c:pt idx="319">
                  <c:v>1.55015029630278E-10</c:v>
                </c:pt>
                <c:pt idx="320">
                  <c:v>8.76803761346254E-11</c:v>
                </c:pt>
                <c:pt idx="321">
                  <c:v>4.91665660567998E-11</c:v>
                </c:pt>
                <c:pt idx="322">
                  <c:v>2.73317246092146E-11</c:v>
                </c:pt>
                <c:pt idx="323">
                  <c:v>1.50620649549231E-11</c:v>
                </c:pt>
                <c:pt idx="324">
                  <c:v>8.22835029944876E-12</c:v>
                </c:pt>
                <c:pt idx="325">
                  <c:v>4.45596816216306E-12</c:v>
                </c:pt>
                <c:pt idx="326">
                  <c:v>2.39200744901394E-12</c:v>
                </c:pt>
                <c:pt idx="327">
                  <c:v>1.272811303145E-12</c:v>
                </c:pt>
                <c:pt idx="328">
                  <c:v>6.7133035196367E-13</c:v>
                </c:pt>
                <c:pt idx="329">
                  <c:v>3.50969059385274E-13</c:v>
                </c:pt>
                <c:pt idx="330">
                  <c:v>1.81865785317815E-13</c:v>
                </c:pt>
                <c:pt idx="331">
                  <c:v>9.34053882296954E-14</c:v>
                </c:pt>
                <c:pt idx="332">
                  <c:v>4.75467187072858E-14</c:v>
                </c:pt>
                <c:pt idx="333">
                  <c:v>2.39875337622342E-14</c:v>
                </c:pt>
                <c:pt idx="334">
                  <c:v>1.1993766881117E-14</c:v>
                </c:pt>
                <c:pt idx="335">
                  <c:v>5.9431800067623E-15</c:v>
                </c:pt>
                <c:pt idx="336">
                  <c:v>2.91852589617796E-15</c:v>
                </c:pt>
                <c:pt idx="337">
                  <c:v>1.42029153404508E-15</c:v>
                </c:pt>
                <c:pt idx="338">
                  <c:v>6.84933491270264E-16</c:v>
                </c:pt>
                <c:pt idx="339">
                  <c:v>3.2731334981056E-16</c:v>
                </c:pt>
                <c:pt idx="340">
                  <c:v>1.54992497998531E-16</c:v>
                </c:pt>
                <c:pt idx="341">
                  <c:v>7.27237527265846E-17</c:v>
                </c:pt>
                <c:pt idx="342">
                  <c:v>3.38101657413065E-17</c:v>
                </c:pt>
                <c:pt idx="343">
                  <c:v>1.55743620615932E-17</c:v>
                </c:pt>
                <c:pt idx="344">
                  <c:v>7.10806640601776E-18</c:v>
                </c:pt>
                <c:pt idx="345">
                  <c:v>3.21408220098198E-18</c:v>
                </c:pt>
                <c:pt idx="346">
                  <c:v>1.43983451200061E-18</c:v>
                </c:pt>
                <c:pt idx="347">
                  <c:v>6.39004365556467E-19</c:v>
                </c:pt>
                <c:pt idx="348">
                  <c:v>2.80941574511891E-19</c:v>
                </c:pt>
                <c:pt idx="349">
                  <c:v>1.2235850809687E-19</c:v>
                </c:pt>
                <c:pt idx="350">
                  <c:v>5.2788956350364E-20</c:v>
                </c:pt>
                <c:pt idx="351">
                  <c:v>2.25593830557112E-20</c:v>
                </c:pt>
                <c:pt idx="352">
                  <c:v>9.54928430483244E-21</c:v>
                </c:pt>
                <c:pt idx="353">
                  <c:v>4.00366594083615E-21</c:v>
                </c:pt>
                <c:pt idx="354">
                  <c:v>1.66253924661841E-21</c:v>
                </c:pt>
                <c:pt idx="355">
                  <c:v>6.83748535228981E-22</c:v>
                </c:pt>
                <c:pt idx="356">
                  <c:v>2.78493083169111E-22</c:v>
                </c:pt>
                <c:pt idx="357">
                  <c:v>1.12333344471574E-22</c:v>
                </c:pt>
                <c:pt idx="358">
                  <c:v>4.48705817302654E-23</c:v>
                </c:pt>
                <c:pt idx="359">
                  <c:v>1.77482523835589E-23</c:v>
                </c:pt>
                <c:pt idx="360">
                  <c:v>6.95139885022718E-24</c:v>
                </c:pt>
                <c:pt idx="361">
                  <c:v>2.69583334911858E-24</c:v>
                </c:pt>
                <c:pt idx="362">
                  <c:v>1.0351404296339E-24</c:v>
                </c:pt>
                <c:pt idx="363">
                  <c:v>3.93524460852559E-25</c:v>
                </c:pt>
                <c:pt idx="364">
                  <c:v>1.48112228397803E-25</c:v>
                </c:pt>
                <c:pt idx="365">
                  <c:v>5.51870220879506E-26</c:v>
                </c:pt>
                <c:pt idx="366">
                  <c:v>2.03558688029319E-26</c:v>
                </c:pt>
                <c:pt idx="367">
                  <c:v>7.43238806428599E-27</c:v>
                </c:pt>
                <c:pt idx="368">
                  <c:v>2.68616199062508E-27</c:v>
                </c:pt>
                <c:pt idx="369">
                  <c:v>9.60903476321171E-28</c:v>
                </c:pt>
                <c:pt idx="370">
                  <c:v>3.40211771346144E-28</c:v>
                </c:pt>
                <c:pt idx="371">
                  <c:v>1.19211671900268E-28</c:v>
                </c:pt>
                <c:pt idx="372">
                  <c:v>4.13395313847694E-29</c:v>
                </c:pt>
                <c:pt idx="373">
                  <c:v>1.418621988539E-29</c:v>
                </c:pt>
                <c:pt idx="374">
                  <c:v>4.81724578995878E-30</c:v>
                </c:pt>
                <c:pt idx="375">
                  <c:v>1.61859458542609E-30</c:v>
                </c:pt>
                <c:pt idx="376">
                  <c:v>5.38096604197514E-31</c:v>
                </c:pt>
                <c:pt idx="377">
                  <c:v>1.76986681486715E-31</c:v>
                </c:pt>
                <c:pt idx="378">
                  <c:v>5.75909042932953E-32</c:v>
                </c:pt>
                <c:pt idx="379">
                  <c:v>1.85384968965227E-32</c:v>
                </c:pt>
                <c:pt idx="380">
                  <c:v>5.90304769599802E-33</c:v>
                </c:pt>
                <c:pt idx="381">
                  <c:v>1.85922762078676E-33</c:v>
                </c:pt>
                <c:pt idx="382">
                  <c:v>5.79183473491167E-34</c:v>
                </c:pt>
                <c:pt idx="383">
                  <c:v>1.78442950057327E-34</c:v>
                </c:pt>
                <c:pt idx="384">
                  <c:v>5.43693363455929E-35</c:v>
                </c:pt>
                <c:pt idx="385">
                  <c:v>1.63814104313988E-35</c:v>
                </c:pt>
                <c:pt idx="386">
                  <c:v>4.88047201971735E-36</c:v>
                </c:pt>
                <c:pt idx="387">
                  <c:v>1.43765842441292E-36</c:v>
                </c:pt>
                <c:pt idx="388">
                  <c:v>4.18699489584169E-37</c:v>
                </c:pt>
                <c:pt idx="389">
                  <c:v>1.20551009854566E-37</c:v>
                </c:pt>
                <c:pt idx="390">
                  <c:v>3.43106720355309E-38</c:v>
                </c:pt>
                <c:pt idx="391">
                  <c:v>9.65261873122334E-39</c:v>
                </c:pt>
                <c:pt idx="392">
                  <c:v>2.6840189839372E-39</c:v>
                </c:pt>
                <c:pt idx="393">
                  <c:v>7.37593003219355E-40</c:v>
                </c:pt>
                <c:pt idx="394">
                  <c:v>2.00310790214398E-40</c:v>
                </c:pt>
                <c:pt idx="395">
                  <c:v>5.37542880069004E-41</c:v>
                </c:pt>
                <c:pt idx="396">
                  <c:v>1.42530309109205E-41</c:v>
                </c:pt>
                <c:pt idx="397">
                  <c:v>3.73379147288606E-42</c:v>
                </c:pt>
                <c:pt idx="398">
                  <c:v>9.66282717857453E-43</c:v>
                </c:pt>
                <c:pt idx="399">
                  <c:v>2.47019642159038E-43</c:v>
                </c:pt>
                <c:pt idx="400">
                  <c:v>6.23724596451569E-44</c:v>
                </c:pt>
                <c:pt idx="401">
                  <c:v>1.55542293379445E-44</c:v>
                </c:pt>
                <c:pt idx="402">
                  <c:v>3.83051916531488E-45</c:v>
                </c:pt>
                <c:pt idx="403">
                  <c:v>9.31491012905316E-46</c:v>
                </c:pt>
                <c:pt idx="404">
                  <c:v>2.23650069930239E-46</c:v>
                </c:pt>
                <c:pt idx="405">
                  <c:v>5.30133499093893E-47</c:v>
                </c:pt>
                <c:pt idx="406">
                  <c:v>1.24046015797836E-47</c:v>
                </c:pt>
                <c:pt idx="407">
                  <c:v>2.86494483660861E-48</c:v>
                </c:pt>
                <c:pt idx="408">
                  <c:v>6.53038896579902E-49</c:v>
                </c:pt>
                <c:pt idx="409">
                  <c:v>1.46893834927508E-49</c:v>
                </c:pt>
                <c:pt idx="410">
                  <c:v>3.2603265800984E-50</c:v>
                </c:pt>
                <c:pt idx="411">
                  <c:v>7.13940127028831E-51</c:v>
                </c:pt>
                <c:pt idx="412">
                  <c:v>1.54224930353319E-51</c:v>
                </c:pt>
                <c:pt idx="413">
                  <c:v>3.2861486370683E-52</c:v>
                </c:pt>
                <c:pt idx="414">
                  <c:v>6.90567467209981E-53</c:v>
                </c:pt>
                <c:pt idx="415">
                  <c:v>1.43105547421823E-53</c:v>
                </c:pt>
                <c:pt idx="416">
                  <c:v>2.924031617994E-54</c:v>
                </c:pt>
                <c:pt idx="417">
                  <c:v>5.89013563336944E-55</c:v>
                </c:pt>
                <c:pt idx="418">
                  <c:v>1.16957238653028E-55</c:v>
                </c:pt>
                <c:pt idx="419">
                  <c:v>2.28890061325727E-56</c:v>
                </c:pt>
                <c:pt idx="420">
                  <c:v>4.41430832556774E-57</c:v>
                </c:pt>
                <c:pt idx="421">
                  <c:v>8.38823434787177E-58</c:v>
                </c:pt>
                <c:pt idx="422">
                  <c:v>1.57030927365379E-58</c:v>
                </c:pt>
                <c:pt idx="423">
                  <c:v>2.89560575283676E-59</c:v>
                </c:pt>
                <c:pt idx="424">
                  <c:v>5.2585293152934E-60</c:v>
                </c:pt>
                <c:pt idx="425">
                  <c:v>9.40348771675965E-61</c:v>
                </c:pt>
                <c:pt idx="426">
                  <c:v>1.65554361210555E-61</c:v>
                </c:pt>
                <c:pt idx="427">
                  <c:v>2.86909197414075E-62</c:v>
                </c:pt>
                <c:pt idx="428">
                  <c:v>4.89354472224945E-63</c:v>
                </c:pt>
                <c:pt idx="429">
                  <c:v>8.212942191188E-64</c:v>
                </c:pt>
                <c:pt idx="430">
                  <c:v>1.35609045482399E-64</c:v>
                </c:pt>
                <c:pt idx="431">
                  <c:v>2.2024670960019E-65</c:v>
                </c:pt>
                <c:pt idx="432">
                  <c:v>3.51782938944751E-66</c:v>
                </c:pt>
                <c:pt idx="433">
                  <c:v>5.52453576171887E-67</c:v>
                </c:pt>
                <c:pt idx="434">
                  <c:v>8.52866119896711E-68</c:v>
                </c:pt>
                <c:pt idx="435">
                  <c:v>1.29400376811915E-68</c:v>
                </c:pt>
                <c:pt idx="436">
                  <c:v>1.92913405797574E-69</c:v>
                </c:pt>
                <c:pt idx="437">
                  <c:v>2.82527642358011E-70</c:v>
                </c:pt>
                <c:pt idx="438">
                  <c:v>4.06375375994407E-71</c:v>
                </c:pt>
                <c:pt idx="439">
                  <c:v>5.73924221222155E-72</c:v>
                </c:pt>
                <c:pt idx="440">
                  <c:v>7.95667670330709E-73</c:v>
                </c:pt>
                <c:pt idx="441">
                  <c:v>1.082541048069E-73</c:v>
                </c:pt>
                <c:pt idx="442">
                  <c:v>1.44502085601968E-74</c:v>
                </c:pt>
                <c:pt idx="443">
                  <c:v>1.89190089501454E-75</c:v>
                </c:pt>
                <c:pt idx="444">
                  <c:v>2.42879168954563E-76</c:v>
                </c:pt>
                <c:pt idx="445">
                  <c:v>3.0564569576305E-77</c:v>
                </c:pt>
                <c:pt idx="446">
                  <c:v>3.76917337824389E-78</c:v>
                </c:pt>
                <c:pt idx="447">
                  <c:v>4.55336381264364E-79</c:v>
                </c:pt>
                <c:pt idx="448">
                  <c:v>5.38679201049374E-80</c:v>
                </c:pt>
                <c:pt idx="449">
                  <c:v>6.2386009921082E-81</c:v>
                </c:pt>
                <c:pt idx="450">
                  <c:v>7.07041445772273E-82</c:v>
                </c:pt>
                <c:pt idx="451">
                  <c:v>7.8385969597812E-83</c:v>
                </c:pt>
                <c:pt idx="452">
                  <c:v>8.49759404932032E-84</c:v>
                </c:pt>
                <c:pt idx="453">
                  <c:v>9.00407316484256E-85</c:v>
                </c:pt>
                <c:pt idx="454">
                  <c:v>9.32139732924302E-86</c:v>
                </c:pt>
                <c:pt idx="455">
                  <c:v>9.42383026692666E-87</c:v>
                </c:pt>
                <c:pt idx="456">
                  <c:v>9.29983250025621E-88</c:v>
                </c:pt>
                <c:pt idx="457">
                  <c:v>8.95388687114412E-89</c:v>
                </c:pt>
                <c:pt idx="458">
                  <c:v>8.4064876737816E-90</c:v>
                </c:pt>
                <c:pt idx="459">
                  <c:v>7.6922109433296E-91</c:v>
                </c:pt>
                <c:pt idx="460">
                  <c:v>6.85610105818515E-92</c:v>
                </c:pt>
                <c:pt idx="461">
                  <c:v>5.94889462749242E-93</c:v>
                </c:pt>
                <c:pt idx="462">
                  <c:v>5.02179416606503E-94</c:v>
                </c:pt>
                <c:pt idx="463">
                  <c:v>4.12155892679209E-95</c:v>
                </c:pt>
                <c:pt idx="464">
                  <c:v>3.28658793731257E-96</c:v>
                </c:pt>
                <c:pt idx="465">
                  <c:v>2.54445517727421E-97</c:v>
                </c:pt>
                <c:pt idx="466">
                  <c:v>1.91107148507719E-98</c:v>
                </c:pt>
                <c:pt idx="467">
                  <c:v>1.39135825466011E-99</c:v>
                </c:pt>
                <c:pt idx="468">
                  <c:v>9.81085948798787E-101</c:v>
                </c:pt>
                <c:pt idx="469">
                  <c:v>6.69397662293476E-102</c:v>
                </c:pt>
                <c:pt idx="470">
                  <c:v>4.41517607044617E-103</c:v>
                </c:pt>
                <c:pt idx="471">
                  <c:v>2.81221405760892E-104</c:v>
                </c:pt>
                <c:pt idx="472">
                  <c:v>1.72784338285297E-105</c:v>
                </c:pt>
                <c:pt idx="473">
                  <c:v>1.02282483551551E-106</c:v>
                </c:pt>
                <c:pt idx="474">
                  <c:v>5.82621741749335E-108</c:v>
                </c:pt>
                <c:pt idx="475">
                  <c:v>3.18908742852273E-109</c:v>
                </c:pt>
                <c:pt idx="476">
                  <c:v>1.67494087632499E-110</c:v>
                </c:pt>
                <c:pt idx="477">
                  <c:v>8.4273754783647E-112</c:v>
                </c:pt>
                <c:pt idx="478">
                  <c:v>4.05501330548921E-113</c:v>
                </c:pt>
                <c:pt idx="479">
                  <c:v>1.86242782298047E-114</c:v>
                </c:pt>
                <c:pt idx="480">
                  <c:v>8.14812172553925E-116</c:v>
                </c:pt>
                <c:pt idx="481">
                  <c:v>3.38799240147159E-117</c:v>
                </c:pt>
                <c:pt idx="482">
                  <c:v>1.33551567692862E-118</c:v>
                </c:pt>
                <c:pt idx="483">
                  <c:v>4.97707705687688E-120</c:v>
                </c:pt>
                <c:pt idx="484">
                  <c:v>1.74814690014268E-121</c:v>
                </c:pt>
                <c:pt idx="485">
                  <c:v>5.76708255717209E-123</c:v>
                </c:pt>
                <c:pt idx="486">
                  <c:v>1.77996375221359E-124</c:v>
                </c:pt>
                <c:pt idx="487">
                  <c:v>5.11693891806782E-126</c:v>
                </c:pt>
                <c:pt idx="488">
                  <c:v>1.36311897407541E-127</c:v>
                </c:pt>
                <c:pt idx="489">
                  <c:v>3.34507723699493E-129</c:v>
                </c:pt>
                <c:pt idx="490">
                  <c:v>7.5093570626419E-131</c:v>
                </c:pt>
                <c:pt idx="491">
                  <c:v>1.52940062375594E-132</c:v>
                </c:pt>
                <c:pt idx="492">
                  <c:v>2.79768406784629E-134</c:v>
                </c:pt>
                <c:pt idx="493">
                  <c:v>4.53985244275255E-136</c:v>
                </c:pt>
                <c:pt idx="494">
                  <c:v>6.43298929134991E-138</c:v>
                </c:pt>
                <c:pt idx="495">
                  <c:v>7.79756277739352E-140</c:v>
                </c:pt>
                <c:pt idx="496">
                  <c:v>7.86044634817879E-142</c:v>
                </c:pt>
                <c:pt idx="497">
                  <c:v>6.32631496835299E-144</c:v>
                </c:pt>
                <c:pt idx="498">
                  <c:v>3.8110331134656E-146</c:v>
                </c:pt>
                <c:pt idx="499">
                  <c:v>1.52746818174986E-148</c:v>
                </c:pt>
                <c:pt idx="500">
                  <c:v>3.05493636349971E-151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179704"/>
        <c:axId val="2077185000"/>
      </c:scatterChart>
      <c:valAx>
        <c:axId val="2077179704"/>
        <c:scaling>
          <c:orientation val="minMax"/>
          <c:max val="295.0"/>
          <c:min val="205.0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2077185000"/>
        <c:crosses val="autoZero"/>
        <c:crossBetween val="midCat"/>
      </c:valAx>
      <c:valAx>
        <c:axId val="2077185000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7179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092316046701"/>
          <c:y val="0.0356347438752784"/>
          <c:w val="0.743868949520845"/>
          <c:h val="0.7920811603095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 Moivre–Laplace'!$B$709</c:f>
              <c:strCache>
                <c:ptCount val="1"/>
                <c:pt idx="0">
                  <c:v>n = 2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'de Moivre–Laplace'!$A$710:$A$1387</c:f>
              <c:numCache>
                <c:formatCode>General</c:formatCode>
                <c:ptCount val="678"/>
                <c:pt idx="0">
                  <c:v>-1.414213562373095</c:v>
                </c:pt>
                <c:pt idx="1">
                  <c:v>0.0</c:v>
                </c:pt>
                <c:pt idx="2">
                  <c:v>1.414213562373095</c:v>
                </c:pt>
                <c:pt idx="3">
                  <c:v>-3.16227766016838</c:v>
                </c:pt>
                <c:pt idx="4">
                  <c:v>-2.529822128134704</c:v>
                </c:pt>
                <c:pt idx="5">
                  <c:v>-1.897366596101027</c:v>
                </c:pt>
                <c:pt idx="6">
                  <c:v>-1.264911064067352</c:v>
                </c:pt>
                <c:pt idx="7">
                  <c:v>-0.632455532033676</c:v>
                </c:pt>
                <c:pt idx="8">
                  <c:v>0.0</c:v>
                </c:pt>
                <c:pt idx="9">
                  <c:v>0.632455532033676</c:v>
                </c:pt>
                <c:pt idx="10">
                  <c:v>1.264911064067352</c:v>
                </c:pt>
                <c:pt idx="11">
                  <c:v>1.897366596101027</c:v>
                </c:pt>
                <c:pt idx="12">
                  <c:v>2.529822128134704</c:v>
                </c:pt>
                <c:pt idx="13">
                  <c:v>3.16227766016838</c:v>
                </c:pt>
                <c:pt idx="14">
                  <c:v>-4.47213595499958</c:v>
                </c:pt>
                <c:pt idx="15">
                  <c:v>-4.024922359499621</c:v>
                </c:pt>
                <c:pt idx="16">
                  <c:v>-3.577708763999663</c:v>
                </c:pt>
                <c:pt idx="17">
                  <c:v>-3.130495168499706</c:v>
                </c:pt>
                <c:pt idx="18">
                  <c:v>-2.683281572999747</c:v>
                </c:pt>
                <c:pt idx="19">
                  <c:v>-2.23606797749979</c:v>
                </c:pt>
                <c:pt idx="20">
                  <c:v>-1.788854381999832</c:v>
                </c:pt>
                <c:pt idx="21">
                  <c:v>-1.341640786499874</c:v>
                </c:pt>
                <c:pt idx="22">
                  <c:v>-0.894427190999916</c:v>
                </c:pt>
                <c:pt idx="23">
                  <c:v>-0.447213595499958</c:v>
                </c:pt>
                <c:pt idx="24">
                  <c:v>0.0</c:v>
                </c:pt>
                <c:pt idx="25">
                  <c:v>0.447213595499958</c:v>
                </c:pt>
                <c:pt idx="26">
                  <c:v>0.894427190999916</c:v>
                </c:pt>
                <c:pt idx="27">
                  <c:v>1.341640786499874</c:v>
                </c:pt>
                <c:pt idx="28">
                  <c:v>1.788854381999832</c:v>
                </c:pt>
                <c:pt idx="29">
                  <c:v>2.23606797749979</c:v>
                </c:pt>
                <c:pt idx="30">
                  <c:v>2.683281572999747</c:v>
                </c:pt>
                <c:pt idx="31">
                  <c:v>3.130495168499706</c:v>
                </c:pt>
                <c:pt idx="32">
                  <c:v>3.577708763999663</c:v>
                </c:pt>
                <c:pt idx="33">
                  <c:v>4.024922359499621</c:v>
                </c:pt>
                <c:pt idx="34">
                  <c:v>4.47213595499958</c:v>
                </c:pt>
                <c:pt idx="35">
                  <c:v>-6.324555320336758</c:v>
                </c:pt>
                <c:pt idx="36">
                  <c:v>-6.00832755431992</c:v>
                </c:pt>
                <c:pt idx="37">
                  <c:v>-5.692099788303082</c:v>
                </c:pt>
                <c:pt idx="38">
                  <c:v>-5.375872022286244</c:v>
                </c:pt>
                <c:pt idx="39">
                  <c:v>-5.059644256269407</c:v>
                </c:pt>
                <c:pt idx="40">
                  <c:v>-4.743416490252568</c:v>
                </c:pt>
                <c:pt idx="41">
                  <c:v>-4.427188724235731</c:v>
                </c:pt>
                <c:pt idx="42">
                  <c:v>-4.110960958218893</c:v>
                </c:pt>
                <c:pt idx="43">
                  <c:v>-3.794733192202055</c:v>
                </c:pt>
                <c:pt idx="44">
                  <c:v>-3.478505426185217</c:v>
                </c:pt>
                <c:pt idx="45">
                  <c:v>-3.16227766016838</c:v>
                </c:pt>
                <c:pt idx="46">
                  <c:v>-2.846049894151541</c:v>
                </c:pt>
                <c:pt idx="47">
                  <c:v>-2.529822128134704</c:v>
                </c:pt>
                <c:pt idx="48">
                  <c:v>-2.213594362117865</c:v>
                </c:pt>
                <c:pt idx="49">
                  <c:v>-1.897366596101027</c:v>
                </c:pt>
                <c:pt idx="50">
                  <c:v>-1.58113883008419</c:v>
                </c:pt>
                <c:pt idx="51">
                  <c:v>-1.264911064067352</c:v>
                </c:pt>
                <c:pt idx="52">
                  <c:v>-0.948683298050514</c:v>
                </c:pt>
                <c:pt idx="53">
                  <c:v>-0.632455532033676</c:v>
                </c:pt>
                <c:pt idx="54">
                  <c:v>-0.316227766016838</c:v>
                </c:pt>
                <c:pt idx="55">
                  <c:v>0.0</c:v>
                </c:pt>
                <c:pt idx="56">
                  <c:v>0.316227766016838</c:v>
                </c:pt>
                <c:pt idx="57">
                  <c:v>0.632455532033676</c:v>
                </c:pt>
                <c:pt idx="58">
                  <c:v>0.948683298050514</c:v>
                </c:pt>
                <c:pt idx="59">
                  <c:v>1.264911064067352</c:v>
                </c:pt>
                <c:pt idx="60">
                  <c:v>1.58113883008419</c:v>
                </c:pt>
                <c:pt idx="61">
                  <c:v>1.897366596101027</c:v>
                </c:pt>
                <c:pt idx="62">
                  <c:v>2.213594362117865</c:v>
                </c:pt>
                <c:pt idx="63">
                  <c:v>2.529822128134704</c:v>
                </c:pt>
                <c:pt idx="64">
                  <c:v>2.846049894151541</c:v>
                </c:pt>
                <c:pt idx="65">
                  <c:v>3.16227766016838</c:v>
                </c:pt>
                <c:pt idx="66">
                  <c:v>3.478505426185217</c:v>
                </c:pt>
                <c:pt idx="67">
                  <c:v>3.794733192202055</c:v>
                </c:pt>
                <c:pt idx="68">
                  <c:v>4.110960958218893</c:v>
                </c:pt>
                <c:pt idx="69">
                  <c:v>4.427188724235731</c:v>
                </c:pt>
                <c:pt idx="70">
                  <c:v>4.743416490252568</c:v>
                </c:pt>
                <c:pt idx="71">
                  <c:v>5.059644256269407</c:v>
                </c:pt>
                <c:pt idx="72">
                  <c:v>5.375872022286244</c:v>
                </c:pt>
                <c:pt idx="73">
                  <c:v>5.692099788303082</c:v>
                </c:pt>
                <c:pt idx="74">
                  <c:v>6.00832755431992</c:v>
                </c:pt>
                <c:pt idx="75">
                  <c:v>6.324555320336758</c:v>
                </c:pt>
                <c:pt idx="76">
                  <c:v>-10.0</c:v>
                </c:pt>
                <c:pt idx="77">
                  <c:v>-9.8</c:v>
                </c:pt>
                <c:pt idx="78">
                  <c:v>-9.6</c:v>
                </c:pt>
                <c:pt idx="79">
                  <c:v>-9.4</c:v>
                </c:pt>
                <c:pt idx="80">
                  <c:v>-9.2</c:v>
                </c:pt>
                <c:pt idx="81">
                  <c:v>-9.0</c:v>
                </c:pt>
                <c:pt idx="82">
                  <c:v>-8.8</c:v>
                </c:pt>
                <c:pt idx="83">
                  <c:v>-8.6</c:v>
                </c:pt>
                <c:pt idx="84">
                  <c:v>-8.4</c:v>
                </c:pt>
                <c:pt idx="85">
                  <c:v>-8.2</c:v>
                </c:pt>
                <c:pt idx="86">
                  <c:v>-8.0</c:v>
                </c:pt>
                <c:pt idx="87">
                  <c:v>-7.8</c:v>
                </c:pt>
                <c:pt idx="88">
                  <c:v>-7.6</c:v>
                </c:pt>
                <c:pt idx="89">
                  <c:v>-7.4</c:v>
                </c:pt>
                <c:pt idx="90">
                  <c:v>-7.2</c:v>
                </c:pt>
                <c:pt idx="91">
                  <c:v>-7.0</c:v>
                </c:pt>
                <c:pt idx="92">
                  <c:v>-6.8</c:v>
                </c:pt>
                <c:pt idx="93">
                  <c:v>-6.6</c:v>
                </c:pt>
                <c:pt idx="94">
                  <c:v>-6.4</c:v>
                </c:pt>
                <c:pt idx="95">
                  <c:v>-6.2</c:v>
                </c:pt>
                <c:pt idx="96">
                  <c:v>-6.0</c:v>
                </c:pt>
                <c:pt idx="97">
                  <c:v>-5.8</c:v>
                </c:pt>
                <c:pt idx="98">
                  <c:v>-5.6</c:v>
                </c:pt>
                <c:pt idx="99">
                  <c:v>-5.4</c:v>
                </c:pt>
                <c:pt idx="100">
                  <c:v>-5.2</c:v>
                </c:pt>
                <c:pt idx="101">
                  <c:v>-5.0</c:v>
                </c:pt>
                <c:pt idx="102">
                  <c:v>-4.8</c:v>
                </c:pt>
                <c:pt idx="103">
                  <c:v>-4.6</c:v>
                </c:pt>
                <c:pt idx="104">
                  <c:v>-4.4</c:v>
                </c:pt>
                <c:pt idx="105">
                  <c:v>-4.2</c:v>
                </c:pt>
                <c:pt idx="106">
                  <c:v>-4.0</c:v>
                </c:pt>
                <c:pt idx="107">
                  <c:v>-3.8</c:v>
                </c:pt>
                <c:pt idx="108">
                  <c:v>-3.6</c:v>
                </c:pt>
                <c:pt idx="109">
                  <c:v>-3.4</c:v>
                </c:pt>
                <c:pt idx="110">
                  <c:v>-3.2</c:v>
                </c:pt>
                <c:pt idx="111">
                  <c:v>-3.0</c:v>
                </c:pt>
                <c:pt idx="112">
                  <c:v>-2.8</c:v>
                </c:pt>
                <c:pt idx="113">
                  <c:v>-2.6</c:v>
                </c:pt>
                <c:pt idx="114">
                  <c:v>-2.4</c:v>
                </c:pt>
                <c:pt idx="115">
                  <c:v>-2.2</c:v>
                </c:pt>
                <c:pt idx="116">
                  <c:v>-2.0</c:v>
                </c:pt>
                <c:pt idx="117">
                  <c:v>-1.8</c:v>
                </c:pt>
                <c:pt idx="118">
                  <c:v>-1.6</c:v>
                </c:pt>
                <c:pt idx="119">
                  <c:v>-1.4</c:v>
                </c:pt>
                <c:pt idx="120">
                  <c:v>-1.2</c:v>
                </c:pt>
                <c:pt idx="121">
                  <c:v>-1.0</c:v>
                </c:pt>
                <c:pt idx="122">
                  <c:v>-0.8</c:v>
                </c:pt>
                <c:pt idx="123">
                  <c:v>-0.6</c:v>
                </c:pt>
                <c:pt idx="124">
                  <c:v>-0.4</c:v>
                </c:pt>
                <c:pt idx="125">
                  <c:v>-0.2</c:v>
                </c:pt>
                <c:pt idx="126">
                  <c:v>0.0</c:v>
                </c:pt>
                <c:pt idx="127">
                  <c:v>0.2</c:v>
                </c:pt>
                <c:pt idx="128">
                  <c:v>0.4</c:v>
                </c:pt>
                <c:pt idx="129">
                  <c:v>0.6</c:v>
                </c:pt>
                <c:pt idx="130">
                  <c:v>0.8</c:v>
                </c:pt>
                <c:pt idx="131">
                  <c:v>1.0</c:v>
                </c:pt>
                <c:pt idx="132">
                  <c:v>1.2</c:v>
                </c:pt>
                <c:pt idx="133">
                  <c:v>1.4</c:v>
                </c:pt>
                <c:pt idx="134">
                  <c:v>1.6</c:v>
                </c:pt>
                <c:pt idx="135">
                  <c:v>1.8</c:v>
                </c:pt>
                <c:pt idx="136">
                  <c:v>2.0</c:v>
                </c:pt>
                <c:pt idx="137">
                  <c:v>2.2</c:v>
                </c:pt>
                <c:pt idx="138">
                  <c:v>2.4</c:v>
                </c:pt>
                <c:pt idx="139">
                  <c:v>2.6</c:v>
                </c:pt>
                <c:pt idx="140">
                  <c:v>2.8</c:v>
                </c:pt>
                <c:pt idx="141">
                  <c:v>3.0</c:v>
                </c:pt>
                <c:pt idx="142">
                  <c:v>3.2</c:v>
                </c:pt>
                <c:pt idx="143">
                  <c:v>3.4</c:v>
                </c:pt>
                <c:pt idx="144">
                  <c:v>3.6</c:v>
                </c:pt>
                <c:pt idx="145">
                  <c:v>3.8</c:v>
                </c:pt>
                <c:pt idx="146">
                  <c:v>4.0</c:v>
                </c:pt>
                <c:pt idx="147">
                  <c:v>4.2</c:v>
                </c:pt>
                <c:pt idx="148">
                  <c:v>4.4</c:v>
                </c:pt>
                <c:pt idx="149">
                  <c:v>4.6</c:v>
                </c:pt>
                <c:pt idx="150">
                  <c:v>4.8</c:v>
                </c:pt>
                <c:pt idx="151">
                  <c:v>5.0</c:v>
                </c:pt>
                <c:pt idx="152">
                  <c:v>5.2</c:v>
                </c:pt>
                <c:pt idx="153">
                  <c:v>5.4</c:v>
                </c:pt>
                <c:pt idx="154">
                  <c:v>5.6</c:v>
                </c:pt>
                <c:pt idx="155">
                  <c:v>5.8</c:v>
                </c:pt>
                <c:pt idx="156">
                  <c:v>6.0</c:v>
                </c:pt>
                <c:pt idx="157">
                  <c:v>6.2</c:v>
                </c:pt>
                <c:pt idx="158">
                  <c:v>6.4</c:v>
                </c:pt>
                <c:pt idx="159">
                  <c:v>6.6</c:v>
                </c:pt>
                <c:pt idx="160">
                  <c:v>6.8</c:v>
                </c:pt>
                <c:pt idx="161">
                  <c:v>7.0</c:v>
                </c:pt>
                <c:pt idx="162">
                  <c:v>7.2</c:v>
                </c:pt>
                <c:pt idx="163">
                  <c:v>7.4</c:v>
                </c:pt>
                <c:pt idx="164">
                  <c:v>7.6</c:v>
                </c:pt>
                <c:pt idx="165">
                  <c:v>7.8</c:v>
                </c:pt>
                <c:pt idx="166">
                  <c:v>8.0</c:v>
                </c:pt>
                <c:pt idx="167">
                  <c:v>8.2</c:v>
                </c:pt>
                <c:pt idx="168">
                  <c:v>8.4</c:v>
                </c:pt>
                <c:pt idx="169">
                  <c:v>8.6</c:v>
                </c:pt>
                <c:pt idx="170">
                  <c:v>8.8</c:v>
                </c:pt>
                <c:pt idx="171">
                  <c:v>9.0</c:v>
                </c:pt>
                <c:pt idx="172">
                  <c:v>9.2</c:v>
                </c:pt>
                <c:pt idx="173">
                  <c:v>9.4</c:v>
                </c:pt>
                <c:pt idx="174">
                  <c:v>9.6</c:v>
                </c:pt>
                <c:pt idx="175">
                  <c:v>9.8</c:v>
                </c:pt>
                <c:pt idx="176">
                  <c:v>10.0</c:v>
                </c:pt>
                <c:pt idx="177">
                  <c:v>-22.36067977499789</c:v>
                </c:pt>
                <c:pt idx="178">
                  <c:v>-22.27123705589791</c:v>
                </c:pt>
                <c:pt idx="179">
                  <c:v>-22.18179433679791</c:v>
                </c:pt>
                <c:pt idx="180">
                  <c:v>-22.09235161769792</c:v>
                </c:pt>
                <c:pt idx="181">
                  <c:v>-22.00290889859793</c:v>
                </c:pt>
                <c:pt idx="182">
                  <c:v>-21.91346617949794</c:v>
                </c:pt>
                <c:pt idx="183">
                  <c:v>-21.82402346039795</c:v>
                </c:pt>
                <c:pt idx="184">
                  <c:v>-21.73458074129795</c:v>
                </c:pt>
                <c:pt idx="185">
                  <c:v>-21.64513802219796</c:v>
                </c:pt>
                <c:pt idx="186">
                  <c:v>-21.55569530309797</c:v>
                </c:pt>
                <c:pt idx="187">
                  <c:v>-21.46625258399798</c:v>
                </c:pt>
                <c:pt idx="188">
                  <c:v>-21.37680986489799</c:v>
                </c:pt>
                <c:pt idx="189">
                  <c:v>-21.287367145798</c:v>
                </c:pt>
                <c:pt idx="190">
                  <c:v>-21.197924426698</c:v>
                </c:pt>
                <c:pt idx="191">
                  <c:v>-21.10848170759801</c:v>
                </c:pt>
                <c:pt idx="192">
                  <c:v>-21.01903898849802</c:v>
                </c:pt>
                <c:pt idx="193">
                  <c:v>-20.92959626939803</c:v>
                </c:pt>
                <c:pt idx="194">
                  <c:v>-20.84015355029804</c:v>
                </c:pt>
                <c:pt idx="195">
                  <c:v>-20.75071083119805</c:v>
                </c:pt>
                <c:pt idx="196">
                  <c:v>-20.66126811209805</c:v>
                </c:pt>
                <c:pt idx="197">
                  <c:v>-20.57182539299806</c:v>
                </c:pt>
                <c:pt idx="198">
                  <c:v>-20.48238267389807</c:v>
                </c:pt>
                <c:pt idx="199">
                  <c:v>-20.39293995479808</c:v>
                </c:pt>
                <c:pt idx="200">
                  <c:v>-20.30349723569809</c:v>
                </c:pt>
                <c:pt idx="201">
                  <c:v>-20.2140545165981</c:v>
                </c:pt>
                <c:pt idx="202">
                  <c:v>-20.1246117974981</c:v>
                </c:pt>
                <c:pt idx="203">
                  <c:v>-20.03516907839812</c:v>
                </c:pt>
                <c:pt idx="204">
                  <c:v>-19.94572635929812</c:v>
                </c:pt>
                <c:pt idx="205">
                  <c:v>-19.85628364019813</c:v>
                </c:pt>
                <c:pt idx="206">
                  <c:v>-19.76684092109814</c:v>
                </c:pt>
                <c:pt idx="207">
                  <c:v>-19.67739820199815</c:v>
                </c:pt>
                <c:pt idx="208">
                  <c:v>-19.58795548289815</c:v>
                </c:pt>
                <c:pt idx="209">
                  <c:v>-19.49851276379816</c:v>
                </c:pt>
                <c:pt idx="210">
                  <c:v>-19.40907004469817</c:v>
                </c:pt>
                <c:pt idx="211">
                  <c:v>-19.31962732559818</c:v>
                </c:pt>
                <c:pt idx="212">
                  <c:v>-19.2301846064982</c:v>
                </c:pt>
                <c:pt idx="213">
                  <c:v>-19.1407418873982</c:v>
                </c:pt>
                <c:pt idx="214">
                  <c:v>-19.05129916829821</c:v>
                </c:pt>
                <c:pt idx="215">
                  <c:v>-18.96185644919822</c:v>
                </c:pt>
                <c:pt idx="216">
                  <c:v>-18.87241373009822</c:v>
                </c:pt>
                <c:pt idx="217">
                  <c:v>-18.78297101099823</c:v>
                </c:pt>
                <c:pt idx="218">
                  <c:v>-18.69352829189824</c:v>
                </c:pt>
                <c:pt idx="219">
                  <c:v>-18.60408557279825</c:v>
                </c:pt>
                <c:pt idx="220">
                  <c:v>-18.51464285369826</c:v>
                </c:pt>
                <c:pt idx="221">
                  <c:v>-18.42520013459827</c:v>
                </c:pt>
                <c:pt idx="222">
                  <c:v>-18.33575741549827</c:v>
                </c:pt>
                <c:pt idx="223">
                  <c:v>-18.24631469639828</c:v>
                </c:pt>
                <c:pt idx="224">
                  <c:v>-18.1568719772983</c:v>
                </c:pt>
                <c:pt idx="225">
                  <c:v>-18.0674292581983</c:v>
                </c:pt>
                <c:pt idx="226">
                  <c:v>-17.97798653909831</c:v>
                </c:pt>
                <c:pt idx="227">
                  <c:v>-17.88854381999832</c:v>
                </c:pt>
                <c:pt idx="228">
                  <c:v>-17.79910110089833</c:v>
                </c:pt>
                <c:pt idx="229">
                  <c:v>-17.70965838179833</c:v>
                </c:pt>
                <c:pt idx="230">
                  <c:v>-17.62021566269834</c:v>
                </c:pt>
                <c:pt idx="231">
                  <c:v>-17.53077294359835</c:v>
                </c:pt>
                <c:pt idx="232">
                  <c:v>-17.44133022449836</c:v>
                </c:pt>
                <c:pt idx="233">
                  <c:v>-17.35188750539837</c:v>
                </c:pt>
                <c:pt idx="234">
                  <c:v>-17.26244478629837</c:v>
                </c:pt>
                <c:pt idx="235">
                  <c:v>-17.17300206719838</c:v>
                </c:pt>
                <c:pt idx="236">
                  <c:v>-17.08355934809839</c:v>
                </c:pt>
                <c:pt idx="237">
                  <c:v>-16.9941166289984</c:v>
                </c:pt>
                <c:pt idx="238">
                  <c:v>-16.90467390989841</c:v>
                </c:pt>
                <c:pt idx="239">
                  <c:v>-16.81523119079842</c:v>
                </c:pt>
                <c:pt idx="240">
                  <c:v>-16.72578847169843</c:v>
                </c:pt>
                <c:pt idx="241">
                  <c:v>-16.63634575259843</c:v>
                </c:pt>
                <c:pt idx="242">
                  <c:v>-16.54690303349844</c:v>
                </c:pt>
                <c:pt idx="243">
                  <c:v>-16.45746031439845</c:v>
                </c:pt>
                <c:pt idx="244">
                  <c:v>-16.36801759529846</c:v>
                </c:pt>
                <c:pt idx="245">
                  <c:v>-16.27857487619847</c:v>
                </c:pt>
                <c:pt idx="246">
                  <c:v>-16.18913215709848</c:v>
                </c:pt>
                <c:pt idx="247">
                  <c:v>-16.09968943799849</c:v>
                </c:pt>
                <c:pt idx="248">
                  <c:v>-16.0102467188985</c:v>
                </c:pt>
                <c:pt idx="249">
                  <c:v>-15.9208039997985</c:v>
                </c:pt>
                <c:pt idx="250">
                  <c:v>-15.83136128069851</c:v>
                </c:pt>
                <c:pt idx="251">
                  <c:v>-15.74191856159852</c:v>
                </c:pt>
                <c:pt idx="252">
                  <c:v>-15.65247584249853</c:v>
                </c:pt>
                <c:pt idx="253">
                  <c:v>-15.56303312339853</c:v>
                </c:pt>
                <c:pt idx="254">
                  <c:v>-15.47359040429854</c:v>
                </c:pt>
                <c:pt idx="255">
                  <c:v>-15.38414768519855</c:v>
                </c:pt>
                <c:pt idx="256">
                  <c:v>-15.29470496609856</c:v>
                </c:pt>
                <c:pt idx="257">
                  <c:v>-15.20526224699857</c:v>
                </c:pt>
                <c:pt idx="258">
                  <c:v>-15.11581952789858</c:v>
                </c:pt>
                <c:pt idx="259">
                  <c:v>-15.02637680879859</c:v>
                </c:pt>
                <c:pt idx="260">
                  <c:v>-14.93693408969859</c:v>
                </c:pt>
                <c:pt idx="261">
                  <c:v>-14.8474913705986</c:v>
                </c:pt>
                <c:pt idx="262">
                  <c:v>-14.75804865149861</c:v>
                </c:pt>
                <c:pt idx="263">
                  <c:v>-14.66860593239862</c:v>
                </c:pt>
                <c:pt idx="264">
                  <c:v>-14.57916321329863</c:v>
                </c:pt>
                <c:pt idx="265">
                  <c:v>-14.48972049419864</c:v>
                </c:pt>
                <c:pt idx="266">
                  <c:v>-14.40027777509865</c:v>
                </c:pt>
                <c:pt idx="267">
                  <c:v>-14.31083505599865</c:v>
                </c:pt>
                <c:pt idx="268">
                  <c:v>-14.22139233689866</c:v>
                </c:pt>
                <c:pt idx="269">
                  <c:v>-14.13194961779867</c:v>
                </c:pt>
                <c:pt idx="270">
                  <c:v>-14.04250689869868</c:v>
                </c:pt>
                <c:pt idx="271">
                  <c:v>-13.95306417959869</c:v>
                </c:pt>
                <c:pt idx="272">
                  <c:v>-13.8636214604987</c:v>
                </c:pt>
                <c:pt idx="273">
                  <c:v>-13.7741787413987</c:v>
                </c:pt>
                <c:pt idx="274">
                  <c:v>-13.68473602229871</c:v>
                </c:pt>
                <c:pt idx="275">
                  <c:v>-13.59529330319872</c:v>
                </c:pt>
                <c:pt idx="276">
                  <c:v>-13.50585058409873</c:v>
                </c:pt>
                <c:pt idx="277">
                  <c:v>-13.41640786499874</c:v>
                </c:pt>
                <c:pt idx="278">
                  <c:v>-13.32696514589875</c:v>
                </c:pt>
                <c:pt idx="279">
                  <c:v>-13.23752242679875</c:v>
                </c:pt>
                <c:pt idx="280">
                  <c:v>-13.14807970769876</c:v>
                </c:pt>
                <c:pt idx="281">
                  <c:v>-13.05863698859877</c:v>
                </c:pt>
                <c:pt idx="282">
                  <c:v>-12.96919426949878</c:v>
                </c:pt>
                <c:pt idx="283">
                  <c:v>-12.87975155039879</c:v>
                </c:pt>
                <c:pt idx="284">
                  <c:v>-12.7903088312988</c:v>
                </c:pt>
                <c:pt idx="285">
                  <c:v>-12.7008661121988</c:v>
                </c:pt>
                <c:pt idx="286">
                  <c:v>-12.61142339309881</c:v>
                </c:pt>
                <c:pt idx="287">
                  <c:v>-12.52198067399882</c:v>
                </c:pt>
                <c:pt idx="288">
                  <c:v>-12.43253795489883</c:v>
                </c:pt>
                <c:pt idx="289">
                  <c:v>-12.34309523579884</c:v>
                </c:pt>
                <c:pt idx="290">
                  <c:v>-12.25365251669885</c:v>
                </c:pt>
                <c:pt idx="291">
                  <c:v>-12.16420979759886</c:v>
                </c:pt>
                <c:pt idx="292">
                  <c:v>-12.07476707849886</c:v>
                </c:pt>
                <c:pt idx="293">
                  <c:v>-11.98532435939887</c:v>
                </c:pt>
                <c:pt idx="294">
                  <c:v>-11.89588164029888</c:v>
                </c:pt>
                <c:pt idx="295">
                  <c:v>-11.80643892119889</c:v>
                </c:pt>
                <c:pt idx="296">
                  <c:v>-11.7169962020989</c:v>
                </c:pt>
                <c:pt idx="297">
                  <c:v>-11.62755348299891</c:v>
                </c:pt>
                <c:pt idx="298">
                  <c:v>-11.53811076389891</c:v>
                </c:pt>
                <c:pt idx="299">
                  <c:v>-11.44866804479892</c:v>
                </c:pt>
                <c:pt idx="300">
                  <c:v>-11.35922532569893</c:v>
                </c:pt>
                <c:pt idx="301">
                  <c:v>-11.26978260659894</c:v>
                </c:pt>
                <c:pt idx="302">
                  <c:v>-11.18033988749895</c:v>
                </c:pt>
                <c:pt idx="303">
                  <c:v>-11.09089716839896</c:v>
                </c:pt>
                <c:pt idx="304">
                  <c:v>-11.00145444929896</c:v>
                </c:pt>
                <c:pt idx="305">
                  <c:v>-10.91201173019897</c:v>
                </c:pt>
                <c:pt idx="306">
                  <c:v>-10.82256901109898</c:v>
                </c:pt>
                <c:pt idx="307">
                  <c:v>-10.733126291999</c:v>
                </c:pt>
                <c:pt idx="308">
                  <c:v>-10.643683572899</c:v>
                </c:pt>
                <c:pt idx="309">
                  <c:v>-10.55424085379901</c:v>
                </c:pt>
                <c:pt idx="310">
                  <c:v>-10.46479813469901</c:v>
                </c:pt>
                <c:pt idx="311">
                  <c:v>-10.37535541559902</c:v>
                </c:pt>
                <c:pt idx="312">
                  <c:v>-10.28591269649903</c:v>
                </c:pt>
                <c:pt idx="313">
                  <c:v>-10.19646997739904</c:v>
                </c:pt>
                <c:pt idx="314">
                  <c:v>-10.10702725829905</c:v>
                </c:pt>
                <c:pt idx="315">
                  <c:v>-10.01758453919906</c:v>
                </c:pt>
                <c:pt idx="316">
                  <c:v>-9.928141820099066</c:v>
                </c:pt>
                <c:pt idx="317">
                  <c:v>-9.838699100999074</c:v>
                </c:pt>
                <c:pt idx="318">
                  <c:v>-9.749256381899082</c:v>
                </c:pt>
                <c:pt idx="319">
                  <c:v>-9.659813662799091</c:v>
                </c:pt>
                <c:pt idx="320">
                  <c:v>-9.5703709436991</c:v>
                </c:pt>
                <c:pt idx="321">
                  <c:v>-9.480928224599108</c:v>
                </c:pt>
                <c:pt idx="322">
                  <c:v>-9.391485505499115</c:v>
                </c:pt>
                <c:pt idx="323">
                  <c:v>-9.302042786399125</c:v>
                </c:pt>
                <c:pt idx="324">
                  <c:v>-9.212600067299133</c:v>
                </c:pt>
                <c:pt idx="325">
                  <c:v>-9.123157348199141</c:v>
                </c:pt>
                <c:pt idx="326">
                  <c:v>-9.03371462909915</c:v>
                </c:pt>
                <c:pt idx="327">
                  <c:v>-8.944271909999159</c:v>
                </c:pt>
                <c:pt idx="328">
                  <c:v>-8.854829190899167</c:v>
                </c:pt>
                <c:pt idx="329">
                  <c:v>-8.765386471799175</c:v>
                </c:pt>
                <c:pt idx="330">
                  <c:v>-8.675943752699183</c:v>
                </c:pt>
                <c:pt idx="331">
                  <c:v>-8.58650103359919</c:v>
                </c:pt>
                <c:pt idx="332">
                  <c:v>-8.4970583144992</c:v>
                </c:pt>
                <c:pt idx="333">
                  <c:v>-8.407615595399208</c:v>
                </c:pt>
                <c:pt idx="334">
                  <c:v>-8.318172876299216</c:v>
                </c:pt>
                <c:pt idx="335">
                  <c:v>-8.228730157199225</c:v>
                </c:pt>
                <c:pt idx="336">
                  <c:v>-8.139287438099234</c:v>
                </c:pt>
                <c:pt idx="337">
                  <c:v>-8.04984471899924</c:v>
                </c:pt>
                <c:pt idx="338">
                  <c:v>-7.960401999899251</c:v>
                </c:pt>
                <c:pt idx="339">
                  <c:v>-7.870959280799259</c:v>
                </c:pt>
                <c:pt idx="340">
                  <c:v>-7.781516561699267</c:v>
                </c:pt>
                <c:pt idx="341">
                  <c:v>-7.692073842599276</c:v>
                </c:pt>
                <c:pt idx="342">
                  <c:v>-7.602631123499284</c:v>
                </c:pt>
                <c:pt idx="343">
                  <c:v>-7.513188404399293</c:v>
                </c:pt>
                <c:pt idx="344">
                  <c:v>-7.4237456852993</c:v>
                </c:pt>
                <c:pt idx="345">
                  <c:v>-7.33430296619931</c:v>
                </c:pt>
                <c:pt idx="346">
                  <c:v>-7.244860247099318</c:v>
                </c:pt>
                <c:pt idx="347">
                  <c:v>-7.155417527999327</c:v>
                </c:pt>
                <c:pt idx="348">
                  <c:v>-7.065974808899335</c:v>
                </c:pt>
                <c:pt idx="349">
                  <c:v>-6.976532089799343</c:v>
                </c:pt>
                <c:pt idx="350">
                  <c:v>-6.887089370699352</c:v>
                </c:pt>
                <c:pt idx="351">
                  <c:v>-6.79764665159936</c:v>
                </c:pt>
                <c:pt idx="352">
                  <c:v>-6.708203932499368</c:v>
                </c:pt>
                <c:pt idx="353">
                  <c:v>-6.618761213399377</c:v>
                </c:pt>
                <c:pt idx="354">
                  <c:v>-6.529318494299385</c:v>
                </c:pt>
                <c:pt idx="355">
                  <c:v>-6.439875775199394</c:v>
                </c:pt>
                <c:pt idx="356">
                  <c:v>-6.350433056099402</c:v>
                </c:pt>
                <c:pt idx="357">
                  <c:v>-6.260990336999411</c:v>
                </c:pt>
                <c:pt idx="358">
                  <c:v>-6.171547617899419</c:v>
                </c:pt>
                <c:pt idx="359">
                  <c:v>-6.082104898799428</c:v>
                </c:pt>
                <c:pt idx="360">
                  <c:v>-5.992662179699435</c:v>
                </c:pt>
                <c:pt idx="361">
                  <c:v>-5.903219460599444</c:v>
                </c:pt>
                <c:pt idx="362">
                  <c:v>-5.813776741499453</c:v>
                </c:pt>
                <c:pt idx="363">
                  <c:v>-5.724334022399462</c:v>
                </c:pt>
                <c:pt idx="364">
                  <c:v>-5.63489130329947</c:v>
                </c:pt>
                <c:pt idx="365">
                  <c:v>-5.545448584199478</c:v>
                </c:pt>
                <c:pt idx="366">
                  <c:v>-5.456005865099486</c:v>
                </c:pt>
                <c:pt idx="367">
                  <c:v>-5.366563145999495</c:v>
                </c:pt>
                <c:pt idx="368">
                  <c:v>-5.277120426899503</c:v>
                </c:pt>
                <c:pt idx="369">
                  <c:v>-5.187677707799512</c:v>
                </c:pt>
                <c:pt idx="370">
                  <c:v>-5.09823498869952</c:v>
                </c:pt>
                <c:pt idx="371">
                  <c:v>-5.00879226959953</c:v>
                </c:pt>
                <c:pt idx="372">
                  <c:v>-4.919349550499537</c:v>
                </c:pt>
                <c:pt idx="373">
                  <c:v>-4.829906831399546</c:v>
                </c:pt>
                <c:pt idx="374">
                  <c:v>-4.740464112299554</c:v>
                </c:pt>
                <c:pt idx="375">
                  <c:v>-4.651021393199562</c:v>
                </c:pt>
                <c:pt idx="376">
                  <c:v>-4.561578674099571</c:v>
                </c:pt>
                <c:pt idx="377">
                  <c:v>-4.47213595499958</c:v>
                </c:pt>
                <c:pt idx="378">
                  <c:v>-4.382693235899587</c:v>
                </c:pt>
                <c:pt idx="379">
                  <c:v>-4.293250516799596</c:v>
                </c:pt>
                <c:pt idx="380">
                  <c:v>-4.203807797699604</c:v>
                </c:pt>
                <c:pt idx="381">
                  <c:v>-4.114365078599612</c:v>
                </c:pt>
                <c:pt idx="382">
                  <c:v>-4.024922359499621</c:v>
                </c:pt>
                <c:pt idx="383">
                  <c:v>-3.93547964039963</c:v>
                </c:pt>
                <c:pt idx="384">
                  <c:v>-3.846036921299638</c:v>
                </c:pt>
                <c:pt idx="385">
                  <c:v>-3.756594202199646</c:v>
                </c:pt>
                <c:pt idx="386">
                  <c:v>-3.667151483099655</c:v>
                </c:pt>
                <c:pt idx="387">
                  <c:v>-3.577708763999663</c:v>
                </c:pt>
                <c:pt idx="388">
                  <c:v>-3.488266044899672</c:v>
                </c:pt>
                <c:pt idx="389">
                  <c:v>-3.39882332579968</c:v>
                </c:pt>
                <c:pt idx="390">
                  <c:v>-3.309380606699689</c:v>
                </c:pt>
                <c:pt idx="391">
                  <c:v>-3.219937887599697</c:v>
                </c:pt>
                <c:pt idx="392">
                  <c:v>-3.130495168499706</c:v>
                </c:pt>
                <c:pt idx="393">
                  <c:v>-3.041052449399714</c:v>
                </c:pt>
                <c:pt idx="394">
                  <c:v>-2.951609730299722</c:v>
                </c:pt>
                <c:pt idx="395">
                  <c:v>-2.862167011199731</c:v>
                </c:pt>
                <c:pt idx="396">
                  <c:v>-2.77272429209974</c:v>
                </c:pt>
                <c:pt idx="397">
                  <c:v>-2.683281572999747</c:v>
                </c:pt>
                <c:pt idx="398">
                  <c:v>-2.593838853899756</c:v>
                </c:pt>
                <c:pt idx="399">
                  <c:v>-2.504396134799765</c:v>
                </c:pt>
                <c:pt idx="400">
                  <c:v>-2.414953415699773</c:v>
                </c:pt>
                <c:pt idx="401">
                  <c:v>-2.325510696599781</c:v>
                </c:pt>
                <c:pt idx="402">
                  <c:v>-2.23606797749979</c:v>
                </c:pt>
                <c:pt idx="403">
                  <c:v>-2.146625258399798</c:v>
                </c:pt>
                <c:pt idx="404">
                  <c:v>-2.057182539299806</c:v>
                </c:pt>
                <c:pt idx="405">
                  <c:v>-1.967739820199815</c:v>
                </c:pt>
                <c:pt idx="406">
                  <c:v>-1.878297101099823</c:v>
                </c:pt>
                <c:pt idx="407">
                  <c:v>-1.788854381999832</c:v>
                </c:pt>
                <c:pt idx="408">
                  <c:v>-1.69941166289984</c:v>
                </c:pt>
                <c:pt idx="409">
                  <c:v>-1.609968943799848</c:v>
                </c:pt>
                <c:pt idx="410">
                  <c:v>-1.520526224699857</c:v>
                </c:pt>
                <c:pt idx="411">
                  <c:v>-1.431083505599865</c:v>
                </c:pt>
                <c:pt idx="412">
                  <c:v>-1.341640786499874</c:v>
                </c:pt>
                <c:pt idx="413">
                  <c:v>-1.252198067399882</c:v>
                </c:pt>
                <c:pt idx="414">
                  <c:v>-1.162755348299891</c:v>
                </c:pt>
                <c:pt idx="415">
                  <c:v>-1.073312629199899</c:v>
                </c:pt>
                <c:pt idx="416">
                  <c:v>-0.983869910099907</c:v>
                </c:pt>
                <c:pt idx="417">
                  <c:v>-0.894427190999916</c:v>
                </c:pt>
                <c:pt idx="418">
                  <c:v>-0.804984471899924</c:v>
                </c:pt>
                <c:pt idx="419">
                  <c:v>-0.715541752799933</c:v>
                </c:pt>
                <c:pt idx="420">
                  <c:v>-0.626099033699941</c:v>
                </c:pt>
                <c:pt idx="421">
                  <c:v>-0.536656314599949</c:v>
                </c:pt>
                <c:pt idx="422">
                  <c:v>-0.447213595499958</c:v>
                </c:pt>
                <c:pt idx="423">
                  <c:v>-0.357770876399966</c:v>
                </c:pt>
                <c:pt idx="424">
                  <c:v>-0.268328157299975</c:v>
                </c:pt>
                <c:pt idx="425">
                  <c:v>-0.178885438199983</c:v>
                </c:pt>
                <c:pt idx="426">
                  <c:v>-0.0894427190999916</c:v>
                </c:pt>
                <c:pt idx="427">
                  <c:v>0.0</c:v>
                </c:pt>
                <c:pt idx="428">
                  <c:v>0.0894427190999916</c:v>
                </c:pt>
                <c:pt idx="429">
                  <c:v>0.178885438199983</c:v>
                </c:pt>
                <c:pt idx="430">
                  <c:v>0.268328157299975</c:v>
                </c:pt>
                <c:pt idx="431">
                  <c:v>0.357770876399966</c:v>
                </c:pt>
                <c:pt idx="432">
                  <c:v>0.447213595499958</c:v>
                </c:pt>
                <c:pt idx="433">
                  <c:v>0.536656314599949</c:v>
                </c:pt>
                <c:pt idx="434">
                  <c:v>0.626099033699941</c:v>
                </c:pt>
                <c:pt idx="435">
                  <c:v>0.715541752799933</c:v>
                </c:pt>
                <c:pt idx="436">
                  <c:v>0.804984471899924</c:v>
                </c:pt>
                <c:pt idx="437">
                  <c:v>0.894427190999916</c:v>
                </c:pt>
                <c:pt idx="438">
                  <c:v>0.983869910099907</c:v>
                </c:pt>
                <c:pt idx="439">
                  <c:v>1.073312629199899</c:v>
                </c:pt>
                <c:pt idx="440">
                  <c:v>1.162755348299891</c:v>
                </c:pt>
                <c:pt idx="441">
                  <c:v>1.252198067399882</c:v>
                </c:pt>
                <c:pt idx="442">
                  <c:v>1.341640786499874</c:v>
                </c:pt>
                <c:pt idx="443">
                  <c:v>1.431083505599865</c:v>
                </c:pt>
                <c:pt idx="444">
                  <c:v>1.520526224699857</c:v>
                </c:pt>
                <c:pt idx="445">
                  <c:v>1.609968943799848</c:v>
                </c:pt>
                <c:pt idx="446">
                  <c:v>1.69941166289984</c:v>
                </c:pt>
                <c:pt idx="447">
                  <c:v>1.788854381999832</c:v>
                </c:pt>
                <c:pt idx="448">
                  <c:v>1.878297101099823</c:v>
                </c:pt>
                <c:pt idx="449">
                  <c:v>1.967739820199815</c:v>
                </c:pt>
                <c:pt idx="450">
                  <c:v>2.057182539299806</c:v>
                </c:pt>
                <c:pt idx="451">
                  <c:v>2.146625258399798</c:v>
                </c:pt>
                <c:pt idx="452">
                  <c:v>2.23606797749979</c:v>
                </c:pt>
                <c:pt idx="453">
                  <c:v>2.325510696599781</c:v>
                </c:pt>
                <c:pt idx="454">
                  <c:v>2.414953415699773</c:v>
                </c:pt>
                <c:pt idx="455">
                  <c:v>2.504396134799765</c:v>
                </c:pt>
                <c:pt idx="456">
                  <c:v>2.593838853899756</c:v>
                </c:pt>
                <c:pt idx="457">
                  <c:v>2.683281572999747</c:v>
                </c:pt>
                <c:pt idx="458">
                  <c:v>2.77272429209974</c:v>
                </c:pt>
                <c:pt idx="459">
                  <c:v>2.862167011199731</c:v>
                </c:pt>
                <c:pt idx="460">
                  <c:v>2.951609730299722</c:v>
                </c:pt>
                <c:pt idx="461">
                  <c:v>3.041052449399714</c:v>
                </c:pt>
                <c:pt idx="462">
                  <c:v>3.130495168499706</c:v>
                </c:pt>
                <c:pt idx="463">
                  <c:v>3.219937887599697</c:v>
                </c:pt>
                <c:pt idx="464">
                  <c:v>3.309380606699689</c:v>
                </c:pt>
                <c:pt idx="465">
                  <c:v>3.39882332579968</c:v>
                </c:pt>
                <c:pt idx="466">
                  <c:v>3.488266044899672</c:v>
                </c:pt>
                <c:pt idx="467">
                  <c:v>3.577708763999663</c:v>
                </c:pt>
                <c:pt idx="468">
                  <c:v>3.667151483099655</c:v>
                </c:pt>
                <c:pt idx="469">
                  <c:v>3.756594202199646</c:v>
                </c:pt>
                <c:pt idx="470">
                  <c:v>3.846036921299638</c:v>
                </c:pt>
                <c:pt idx="471">
                  <c:v>3.93547964039963</c:v>
                </c:pt>
                <c:pt idx="472">
                  <c:v>4.024922359499621</c:v>
                </c:pt>
                <c:pt idx="473">
                  <c:v>4.114365078599612</c:v>
                </c:pt>
                <c:pt idx="474">
                  <c:v>4.203807797699604</c:v>
                </c:pt>
                <c:pt idx="475">
                  <c:v>4.293250516799596</c:v>
                </c:pt>
                <c:pt idx="476">
                  <c:v>4.382693235899587</c:v>
                </c:pt>
                <c:pt idx="477">
                  <c:v>4.47213595499958</c:v>
                </c:pt>
                <c:pt idx="478">
                  <c:v>4.561578674099571</c:v>
                </c:pt>
                <c:pt idx="479">
                  <c:v>4.651021393199562</c:v>
                </c:pt>
                <c:pt idx="480">
                  <c:v>4.740464112299554</c:v>
                </c:pt>
                <c:pt idx="481">
                  <c:v>4.829906831399546</c:v>
                </c:pt>
                <c:pt idx="482">
                  <c:v>4.919349550499537</c:v>
                </c:pt>
                <c:pt idx="483">
                  <c:v>5.00879226959953</c:v>
                </c:pt>
                <c:pt idx="484">
                  <c:v>5.09823498869952</c:v>
                </c:pt>
                <c:pt idx="485">
                  <c:v>5.187677707799512</c:v>
                </c:pt>
                <c:pt idx="486">
                  <c:v>5.277120426899503</c:v>
                </c:pt>
                <c:pt idx="487">
                  <c:v>5.366563145999495</c:v>
                </c:pt>
                <c:pt idx="488">
                  <c:v>5.456005865099486</c:v>
                </c:pt>
                <c:pt idx="489">
                  <c:v>5.545448584199478</c:v>
                </c:pt>
                <c:pt idx="490">
                  <c:v>5.63489130329947</c:v>
                </c:pt>
                <c:pt idx="491">
                  <c:v>5.724334022399462</c:v>
                </c:pt>
                <c:pt idx="492">
                  <c:v>5.813776741499453</c:v>
                </c:pt>
                <c:pt idx="493">
                  <c:v>5.903219460599444</c:v>
                </c:pt>
                <c:pt idx="494">
                  <c:v>5.992662179699435</c:v>
                </c:pt>
                <c:pt idx="495">
                  <c:v>6.082104898799428</c:v>
                </c:pt>
                <c:pt idx="496">
                  <c:v>6.171547617899419</c:v>
                </c:pt>
                <c:pt idx="497">
                  <c:v>6.260990336999411</c:v>
                </c:pt>
                <c:pt idx="498">
                  <c:v>6.350433056099402</c:v>
                </c:pt>
                <c:pt idx="499">
                  <c:v>6.439875775199394</c:v>
                </c:pt>
                <c:pt idx="500">
                  <c:v>6.529318494299385</c:v>
                </c:pt>
                <c:pt idx="501">
                  <c:v>6.618761213399377</c:v>
                </c:pt>
                <c:pt idx="502">
                  <c:v>6.708203932499368</c:v>
                </c:pt>
                <c:pt idx="503">
                  <c:v>6.79764665159936</c:v>
                </c:pt>
                <c:pt idx="504">
                  <c:v>6.887089370699352</c:v>
                </c:pt>
                <c:pt idx="505">
                  <c:v>6.976532089799343</c:v>
                </c:pt>
                <c:pt idx="506">
                  <c:v>7.065974808899335</c:v>
                </c:pt>
                <c:pt idx="507">
                  <c:v>7.155417527999327</c:v>
                </c:pt>
                <c:pt idx="508">
                  <c:v>7.244860247099318</c:v>
                </c:pt>
                <c:pt idx="509">
                  <c:v>7.33430296619931</c:v>
                </c:pt>
                <c:pt idx="510">
                  <c:v>7.4237456852993</c:v>
                </c:pt>
                <c:pt idx="511">
                  <c:v>7.513188404399293</c:v>
                </c:pt>
                <c:pt idx="512">
                  <c:v>7.602631123499284</c:v>
                </c:pt>
                <c:pt idx="513">
                  <c:v>7.692073842599276</c:v>
                </c:pt>
                <c:pt idx="514">
                  <c:v>7.781516561699267</c:v>
                </c:pt>
                <c:pt idx="515">
                  <c:v>7.870959280799259</c:v>
                </c:pt>
                <c:pt idx="516">
                  <c:v>7.960401999899251</c:v>
                </c:pt>
                <c:pt idx="517">
                  <c:v>8.04984471899924</c:v>
                </c:pt>
                <c:pt idx="518">
                  <c:v>8.139287438099234</c:v>
                </c:pt>
                <c:pt idx="519">
                  <c:v>8.228730157199225</c:v>
                </c:pt>
                <c:pt idx="520">
                  <c:v>8.318172876299216</c:v>
                </c:pt>
                <c:pt idx="521">
                  <c:v>8.407615595399208</c:v>
                </c:pt>
                <c:pt idx="522">
                  <c:v>8.4970583144992</c:v>
                </c:pt>
                <c:pt idx="523">
                  <c:v>8.58650103359919</c:v>
                </c:pt>
                <c:pt idx="524">
                  <c:v>8.675943752699183</c:v>
                </c:pt>
                <c:pt idx="525">
                  <c:v>8.765386471799175</c:v>
                </c:pt>
                <c:pt idx="526">
                  <c:v>8.854829190899167</c:v>
                </c:pt>
                <c:pt idx="527">
                  <c:v>8.944271909999159</c:v>
                </c:pt>
                <c:pt idx="528">
                  <c:v>9.03371462909915</c:v>
                </c:pt>
                <c:pt idx="529">
                  <c:v>9.123157348199141</c:v>
                </c:pt>
                <c:pt idx="530">
                  <c:v>9.212600067299133</c:v>
                </c:pt>
                <c:pt idx="531">
                  <c:v>9.302042786399125</c:v>
                </c:pt>
                <c:pt idx="532">
                  <c:v>9.391485505499115</c:v>
                </c:pt>
                <c:pt idx="533">
                  <c:v>9.480928224599108</c:v>
                </c:pt>
                <c:pt idx="534">
                  <c:v>9.5703709436991</c:v>
                </c:pt>
                <c:pt idx="535">
                  <c:v>9.659813662799091</c:v>
                </c:pt>
                <c:pt idx="536">
                  <c:v>9.749256381899082</c:v>
                </c:pt>
                <c:pt idx="537">
                  <c:v>9.838699100999074</c:v>
                </c:pt>
                <c:pt idx="538">
                  <c:v>9.928141820099066</c:v>
                </c:pt>
                <c:pt idx="539">
                  <c:v>10.01758453919906</c:v>
                </c:pt>
                <c:pt idx="540">
                  <c:v>10.10702725829905</c:v>
                </c:pt>
                <c:pt idx="541">
                  <c:v>10.19646997739904</c:v>
                </c:pt>
                <c:pt idx="542">
                  <c:v>10.28591269649903</c:v>
                </c:pt>
                <c:pt idx="543">
                  <c:v>10.37535541559902</c:v>
                </c:pt>
                <c:pt idx="544">
                  <c:v>10.46479813469901</c:v>
                </c:pt>
                <c:pt idx="545">
                  <c:v>10.55424085379901</c:v>
                </c:pt>
                <c:pt idx="546">
                  <c:v>10.643683572899</c:v>
                </c:pt>
                <c:pt idx="547">
                  <c:v>10.733126291999</c:v>
                </c:pt>
                <c:pt idx="548">
                  <c:v>10.82256901109898</c:v>
                </c:pt>
                <c:pt idx="549">
                  <c:v>10.91201173019897</c:v>
                </c:pt>
                <c:pt idx="550">
                  <c:v>11.00145444929896</c:v>
                </c:pt>
                <c:pt idx="551">
                  <c:v>11.09089716839896</c:v>
                </c:pt>
                <c:pt idx="552">
                  <c:v>11.18033988749895</c:v>
                </c:pt>
                <c:pt idx="553">
                  <c:v>11.26978260659894</c:v>
                </c:pt>
                <c:pt idx="554">
                  <c:v>11.35922532569893</c:v>
                </c:pt>
                <c:pt idx="555">
                  <c:v>11.44866804479892</c:v>
                </c:pt>
                <c:pt idx="556">
                  <c:v>11.53811076389891</c:v>
                </c:pt>
                <c:pt idx="557">
                  <c:v>11.62755348299891</c:v>
                </c:pt>
                <c:pt idx="558">
                  <c:v>11.7169962020989</c:v>
                </c:pt>
                <c:pt idx="559">
                  <c:v>11.80643892119889</c:v>
                </c:pt>
                <c:pt idx="560">
                  <c:v>11.89588164029888</c:v>
                </c:pt>
                <c:pt idx="561">
                  <c:v>11.98532435939887</c:v>
                </c:pt>
                <c:pt idx="562">
                  <c:v>12.07476707849886</c:v>
                </c:pt>
                <c:pt idx="563">
                  <c:v>12.16420979759886</c:v>
                </c:pt>
                <c:pt idx="564">
                  <c:v>12.25365251669885</c:v>
                </c:pt>
                <c:pt idx="565">
                  <c:v>12.34309523579884</c:v>
                </c:pt>
                <c:pt idx="566">
                  <c:v>12.43253795489883</c:v>
                </c:pt>
                <c:pt idx="567">
                  <c:v>12.52198067399882</c:v>
                </c:pt>
                <c:pt idx="568">
                  <c:v>12.61142339309881</c:v>
                </c:pt>
                <c:pt idx="569">
                  <c:v>12.7008661121988</c:v>
                </c:pt>
                <c:pt idx="570">
                  <c:v>12.7903088312988</c:v>
                </c:pt>
                <c:pt idx="571">
                  <c:v>12.87975155039879</c:v>
                </c:pt>
                <c:pt idx="572">
                  <c:v>12.96919426949878</c:v>
                </c:pt>
                <c:pt idx="573">
                  <c:v>13.05863698859877</c:v>
                </c:pt>
                <c:pt idx="574">
                  <c:v>13.14807970769876</c:v>
                </c:pt>
                <c:pt idx="575">
                  <c:v>13.23752242679875</c:v>
                </c:pt>
                <c:pt idx="576">
                  <c:v>13.32696514589875</c:v>
                </c:pt>
                <c:pt idx="577">
                  <c:v>13.41640786499874</c:v>
                </c:pt>
                <c:pt idx="578">
                  <c:v>13.50585058409873</c:v>
                </c:pt>
                <c:pt idx="579">
                  <c:v>13.59529330319872</c:v>
                </c:pt>
                <c:pt idx="580">
                  <c:v>13.68473602229871</c:v>
                </c:pt>
                <c:pt idx="581">
                  <c:v>13.7741787413987</c:v>
                </c:pt>
                <c:pt idx="582">
                  <c:v>13.8636214604987</c:v>
                </c:pt>
                <c:pt idx="583">
                  <c:v>13.95306417959869</c:v>
                </c:pt>
                <c:pt idx="584">
                  <c:v>14.04250689869868</c:v>
                </c:pt>
                <c:pt idx="585">
                  <c:v>14.13194961779867</c:v>
                </c:pt>
                <c:pt idx="586">
                  <c:v>14.22139233689866</c:v>
                </c:pt>
                <c:pt idx="587">
                  <c:v>14.31083505599865</c:v>
                </c:pt>
                <c:pt idx="588">
                  <c:v>14.40027777509865</c:v>
                </c:pt>
                <c:pt idx="589">
                  <c:v>14.48972049419864</c:v>
                </c:pt>
                <c:pt idx="590">
                  <c:v>14.57916321329863</c:v>
                </c:pt>
                <c:pt idx="591">
                  <c:v>14.66860593239862</c:v>
                </c:pt>
                <c:pt idx="592">
                  <c:v>14.75804865149861</c:v>
                </c:pt>
                <c:pt idx="593">
                  <c:v>14.8474913705986</c:v>
                </c:pt>
                <c:pt idx="594">
                  <c:v>14.93693408969859</c:v>
                </c:pt>
                <c:pt idx="595">
                  <c:v>15.02637680879859</c:v>
                </c:pt>
                <c:pt idx="596">
                  <c:v>15.11581952789858</c:v>
                </c:pt>
                <c:pt idx="597">
                  <c:v>15.20526224699857</c:v>
                </c:pt>
                <c:pt idx="598">
                  <c:v>15.29470496609856</c:v>
                </c:pt>
                <c:pt idx="599">
                  <c:v>15.38414768519855</c:v>
                </c:pt>
                <c:pt idx="600">
                  <c:v>15.47359040429854</c:v>
                </c:pt>
                <c:pt idx="601">
                  <c:v>15.56303312339853</c:v>
                </c:pt>
                <c:pt idx="602">
                  <c:v>15.65247584249853</c:v>
                </c:pt>
                <c:pt idx="603">
                  <c:v>15.74191856159852</c:v>
                </c:pt>
                <c:pt idx="604">
                  <c:v>15.83136128069851</c:v>
                </c:pt>
                <c:pt idx="605">
                  <c:v>15.9208039997985</c:v>
                </c:pt>
                <c:pt idx="606">
                  <c:v>16.0102467188985</c:v>
                </c:pt>
                <c:pt idx="607">
                  <c:v>16.09968943799849</c:v>
                </c:pt>
                <c:pt idx="608">
                  <c:v>16.18913215709848</c:v>
                </c:pt>
                <c:pt idx="609">
                  <c:v>16.27857487619847</c:v>
                </c:pt>
                <c:pt idx="610">
                  <c:v>16.36801759529846</c:v>
                </c:pt>
                <c:pt idx="611">
                  <c:v>16.45746031439845</c:v>
                </c:pt>
                <c:pt idx="612">
                  <c:v>16.54690303349844</c:v>
                </c:pt>
                <c:pt idx="613">
                  <c:v>16.63634575259843</c:v>
                </c:pt>
                <c:pt idx="614">
                  <c:v>16.72578847169843</c:v>
                </c:pt>
                <c:pt idx="615">
                  <c:v>16.81523119079842</c:v>
                </c:pt>
                <c:pt idx="616">
                  <c:v>16.90467390989841</c:v>
                </c:pt>
                <c:pt idx="617">
                  <c:v>16.9941166289984</c:v>
                </c:pt>
                <c:pt idx="618">
                  <c:v>17.08355934809839</c:v>
                </c:pt>
                <c:pt idx="619">
                  <c:v>17.17300206719838</c:v>
                </c:pt>
                <c:pt idx="620">
                  <c:v>17.26244478629837</c:v>
                </c:pt>
                <c:pt idx="621">
                  <c:v>17.35188750539837</c:v>
                </c:pt>
                <c:pt idx="622">
                  <c:v>17.44133022449836</c:v>
                </c:pt>
                <c:pt idx="623">
                  <c:v>17.53077294359835</c:v>
                </c:pt>
                <c:pt idx="624">
                  <c:v>17.62021566269834</c:v>
                </c:pt>
                <c:pt idx="625">
                  <c:v>17.70965838179833</c:v>
                </c:pt>
                <c:pt idx="626">
                  <c:v>17.79910110089833</c:v>
                </c:pt>
                <c:pt idx="627">
                  <c:v>17.88854381999832</c:v>
                </c:pt>
                <c:pt idx="628">
                  <c:v>17.97798653909831</c:v>
                </c:pt>
                <c:pt idx="629">
                  <c:v>18.0674292581983</c:v>
                </c:pt>
                <c:pt idx="630">
                  <c:v>18.1568719772983</c:v>
                </c:pt>
                <c:pt idx="631">
                  <c:v>18.24631469639828</c:v>
                </c:pt>
                <c:pt idx="632">
                  <c:v>18.33575741549827</c:v>
                </c:pt>
                <c:pt idx="633">
                  <c:v>18.42520013459827</c:v>
                </c:pt>
                <c:pt idx="634">
                  <c:v>18.51464285369826</c:v>
                </c:pt>
                <c:pt idx="635">
                  <c:v>18.60408557279825</c:v>
                </c:pt>
                <c:pt idx="636">
                  <c:v>18.69352829189824</c:v>
                </c:pt>
                <c:pt idx="637">
                  <c:v>18.78297101099823</c:v>
                </c:pt>
                <c:pt idx="638">
                  <c:v>18.87241373009822</c:v>
                </c:pt>
                <c:pt idx="639">
                  <c:v>18.96185644919822</c:v>
                </c:pt>
                <c:pt idx="640">
                  <c:v>19.05129916829821</c:v>
                </c:pt>
                <c:pt idx="641">
                  <c:v>19.1407418873982</c:v>
                </c:pt>
                <c:pt idx="642">
                  <c:v>19.2301846064982</c:v>
                </c:pt>
                <c:pt idx="643">
                  <c:v>19.31962732559818</c:v>
                </c:pt>
                <c:pt idx="644">
                  <c:v>19.40907004469817</c:v>
                </c:pt>
                <c:pt idx="645">
                  <c:v>19.49851276379816</c:v>
                </c:pt>
                <c:pt idx="646">
                  <c:v>19.58795548289815</c:v>
                </c:pt>
                <c:pt idx="647">
                  <c:v>19.67739820199815</c:v>
                </c:pt>
                <c:pt idx="648">
                  <c:v>19.76684092109814</c:v>
                </c:pt>
                <c:pt idx="649">
                  <c:v>19.85628364019813</c:v>
                </c:pt>
                <c:pt idx="650">
                  <c:v>19.94572635929812</c:v>
                </c:pt>
                <c:pt idx="651">
                  <c:v>20.03516907839812</c:v>
                </c:pt>
                <c:pt idx="652">
                  <c:v>20.1246117974981</c:v>
                </c:pt>
                <c:pt idx="653">
                  <c:v>20.2140545165981</c:v>
                </c:pt>
                <c:pt idx="654">
                  <c:v>20.30349723569809</c:v>
                </c:pt>
                <c:pt idx="655">
                  <c:v>20.39293995479808</c:v>
                </c:pt>
                <c:pt idx="656">
                  <c:v>20.48238267389807</c:v>
                </c:pt>
                <c:pt idx="657">
                  <c:v>20.57182539299806</c:v>
                </c:pt>
                <c:pt idx="658">
                  <c:v>20.66126811209805</c:v>
                </c:pt>
                <c:pt idx="659">
                  <c:v>20.75071083119805</c:v>
                </c:pt>
                <c:pt idx="660">
                  <c:v>20.84015355029804</c:v>
                </c:pt>
                <c:pt idx="661">
                  <c:v>20.92959626939803</c:v>
                </c:pt>
                <c:pt idx="662">
                  <c:v>21.01903898849802</c:v>
                </c:pt>
                <c:pt idx="663">
                  <c:v>21.10848170759801</c:v>
                </c:pt>
                <c:pt idx="664">
                  <c:v>21.197924426698</c:v>
                </c:pt>
                <c:pt idx="665">
                  <c:v>21.287367145798</c:v>
                </c:pt>
                <c:pt idx="666">
                  <c:v>21.37680986489799</c:v>
                </c:pt>
                <c:pt idx="667">
                  <c:v>21.46625258399798</c:v>
                </c:pt>
                <c:pt idx="668">
                  <c:v>21.55569530309797</c:v>
                </c:pt>
                <c:pt idx="669">
                  <c:v>21.64513802219796</c:v>
                </c:pt>
                <c:pt idx="670">
                  <c:v>21.73458074129795</c:v>
                </c:pt>
                <c:pt idx="671">
                  <c:v>21.82402346039795</c:v>
                </c:pt>
                <c:pt idx="672">
                  <c:v>21.91346617949794</c:v>
                </c:pt>
                <c:pt idx="673">
                  <c:v>22.00290889859793</c:v>
                </c:pt>
                <c:pt idx="674">
                  <c:v>22.09235161769792</c:v>
                </c:pt>
                <c:pt idx="675">
                  <c:v>22.18179433679791</c:v>
                </c:pt>
                <c:pt idx="676">
                  <c:v>22.27123705589791</c:v>
                </c:pt>
                <c:pt idx="677">
                  <c:v>22.36067977499789</c:v>
                </c:pt>
              </c:numCache>
            </c:numRef>
          </c:xVal>
          <c:yVal>
            <c:numRef>
              <c:f>'de Moivre–Laplace'!$B$710:$B$1387</c:f>
              <c:numCache>
                <c:formatCode>General</c:formatCode>
                <c:ptCount val="678"/>
                <c:pt idx="0">
                  <c:v>0.5</c:v>
                </c:pt>
                <c:pt idx="1">
                  <c:v>1.0</c:v>
                </c:pt>
                <c:pt idx="2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'de Moivre–Laplace'!$C$709</c:f>
              <c:strCache>
                <c:ptCount val="1"/>
                <c:pt idx="0">
                  <c:v>n = 10</c:v>
                </c:pt>
              </c:strCache>
            </c:strRef>
          </c:tx>
          <c:spPr>
            <a:ln w="19050"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'de Moivre–Laplace'!$A$710:$A$1387</c:f>
              <c:numCache>
                <c:formatCode>General</c:formatCode>
                <c:ptCount val="678"/>
                <c:pt idx="0">
                  <c:v>-1.414213562373095</c:v>
                </c:pt>
                <c:pt idx="1">
                  <c:v>0.0</c:v>
                </c:pt>
                <c:pt idx="2">
                  <c:v>1.414213562373095</c:v>
                </c:pt>
                <c:pt idx="3">
                  <c:v>-3.16227766016838</c:v>
                </c:pt>
                <c:pt idx="4">
                  <c:v>-2.529822128134704</c:v>
                </c:pt>
                <c:pt idx="5">
                  <c:v>-1.897366596101027</c:v>
                </c:pt>
                <c:pt idx="6">
                  <c:v>-1.264911064067352</c:v>
                </c:pt>
                <c:pt idx="7">
                  <c:v>-0.632455532033676</c:v>
                </c:pt>
                <c:pt idx="8">
                  <c:v>0.0</c:v>
                </c:pt>
                <c:pt idx="9">
                  <c:v>0.632455532033676</c:v>
                </c:pt>
                <c:pt idx="10">
                  <c:v>1.264911064067352</c:v>
                </c:pt>
                <c:pt idx="11">
                  <c:v>1.897366596101027</c:v>
                </c:pt>
                <c:pt idx="12">
                  <c:v>2.529822128134704</c:v>
                </c:pt>
                <c:pt idx="13">
                  <c:v>3.16227766016838</c:v>
                </c:pt>
                <c:pt idx="14">
                  <c:v>-4.47213595499958</c:v>
                </c:pt>
                <c:pt idx="15">
                  <c:v>-4.024922359499621</c:v>
                </c:pt>
                <c:pt idx="16">
                  <c:v>-3.577708763999663</c:v>
                </c:pt>
                <c:pt idx="17">
                  <c:v>-3.130495168499706</c:v>
                </c:pt>
                <c:pt idx="18">
                  <c:v>-2.683281572999747</c:v>
                </c:pt>
                <c:pt idx="19">
                  <c:v>-2.23606797749979</c:v>
                </c:pt>
                <c:pt idx="20">
                  <c:v>-1.788854381999832</c:v>
                </c:pt>
                <c:pt idx="21">
                  <c:v>-1.341640786499874</c:v>
                </c:pt>
                <c:pt idx="22">
                  <c:v>-0.894427190999916</c:v>
                </c:pt>
                <c:pt idx="23">
                  <c:v>-0.447213595499958</c:v>
                </c:pt>
                <c:pt idx="24">
                  <c:v>0.0</c:v>
                </c:pt>
                <c:pt idx="25">
                  <c:v>0.447213595499958</c:v>
                </c:pt>
                <c:pt idx="26">
                  <c:v>0.894427190999916</c:v>
                </c:pt>
                <c:pt idx="27">
                  <c:v>1.341640786499874</c:v>
                </c:pt>
                <c:pt idx="28">
                  <c:v>1.788854381999832</c:v>
                </c:pt>
                <c:pt idx="29">
                  <c:v>2.23606797749979</c:v>
                </c:pt>
                <c:pt idx="30">
                  <c:v>2.683281572999747</c:v>
                </c:pt>
                <c:pt idx="31">
                  <c:v>3.130495168499706</c:v>
                </c:pt>
                <c:pt idx="32">
                  <c:v>3.577708763999663</c:v>
                </c:pt>
                <c:pt idx="33">
                  <c:v>4.024922359499621</c:v>
                </c:pt>
                <c:pt idx="34">
                  <c:v>4.47213595499958</c:v>
                </c:pt>
                <c:pt idx="35">
                  <c:v>-6.324555320336758</c:v>
                </c:pt>
                <c:pt idx="36">
                  <c:v>-6.00832755431992</c:v>
                </c:pt>
                <c:pt idx="37">
                  <c:v>-5.692099788303082</c:v>
                </c:pt>
                <c:pt idx="38">
                  <c:v>-5.375872022286244</c:v>
                </c:pt>
                <c:pt idx="39">
                  <c:v>-5.059644256269407</c:v>
                </c:pt>
                <c:pt idx="40">
                  <c:v>-4.743416490252568</c:v>
                </c:pt>
                <c:pt idx="41">
                  <c:v>-4.427188724235731</c:v>
                </c:pt>
                <c:pt idx="42">
                  <c:v>-4.110960958218893</c:v>
                </c:pt>
                <c:pt idx="43">
                  <c:v>-3.794733192202055</c:v>
                </c:pt>
                <c:pt idx="44">
                  <c:v>-3.478505426185217</c:v>
                </c:pt>
                <c:pt idx="45">
                  <c:v>-3.16227766016838</c:v>
                </c:pt>
                <c:pt idx="46">
                  <c:v>-2.846049894151541</c:v>
                </c:pt>
                <c:pt idx="47">
                  <c:v>-2.529822128134704</c:v>
                </c:pt>
                <c:pt idx="48">
                  <c:v>-2.213594362117865</c:v>
                </c:pt>
                <c:pt idx="49">
                  <c:v>-1.897366596101027</c:v>
                </c:pt>
                <c:pt idx="50">
                  <c:v>-1.58113883008419</c:v>
                </c:pt>
                <c:pt idx="51">
                  <c:v>-1.264911064067352</c:v>
                </c:pt>
                <c:pt idx="52">
                  <c:v>-0.948683298050514</c:v>
                </c:pt>
                <c:pt idx="53">
                  <c:v>-0.632455532033676</c:v>
                </c:pt>
                <c:pt idx="54">
                  <c:v>-0.316227766016838</c:v>
                </c:pt>
                <c:pt idx="55">
                  <c:v>0.0</c:v>
                </c:pt>
                <c:pt idx="56">
                  <c:v>0.316227766016838</c:v>
                </c:pt>
                <c:pt idx="57">
                  <c:v>0.632455532033676</c:v>
                </c:pt>
                <c:pt idx="58">
                  <c:v>0.948683298050514</c:v>
                </c:pt>
                <c:pt idx="59">
                  <c:v>1.264911064067352</c:v>
                </c:pt>
                <c:pt idx="60">
                  <c:v>1.58113883008419</c:v>
                </c:pt>
                <c:pt idx="61">
                  <c:v>1.897366596101027</c:v>
                </c:pt>
                <c:pt idx="62">
                  <c:v>2.213594362117865</c:v>
                </c:pt>
                <c:pt idx="63">
                  <c:v>2.529822128134704</c:v>
                </c:pt>
                <c:pt idx="64">
                  <c:v>2.846049894151541</c:v>
                </c:pt>
                <c:pt idx="65">
                  <c:v>3.16227766016838</c:v>
                </c:pt>
                <c:pt idx="66">
                  <c:v>3.478505426185217</c:v>
                </c:pt>
                <c:pt idx="67">
                  <c:v>3.794733192202055</c:v>
                </c:pt>
                <c:pt idx="68">
                  <c:v>4.110960958218893</c:v>
                </c:pt>
                <c:pt idx="69">
                  <c:v>4.427188724235731</c:v>
                </c:pt>
                <c:pt idx="70">
                  <c:v>4.743416490252568</c:v>
                </c:pt>
                <c:pt idx="71">
                  <c:v>5.059644256269407</c:v>
                </c:pt>
                <c:pt idx="72">
                  <c:v>5.375872022286244</c:v>
                </c:pt>
                <c:pt idx="73">
                  <c:v>5.692099788303082</c:v>
                </c:pt>
                <c:pt idx="74">
                  <c:v>6.00832755431992</c:v>
                </c:pt>
                <c:pt idx="75">
                  <c:v>6.324555320336758</c:v>
                </c:pt>
                <c:pt idx="76">
                  <c:v>-10.0</c:v>
                </c:pt>
                <c:pt idx="77">
                  <c:v>-9.8</c:v>
                </c:pt>
                <c:pt idx="78">
                  <c:v>-9.6</c:v>
                </c:pt>
                <c:pt idx="79">
                  <c:v>-9.4</c:v>
                </c:pt>
                <c:pt idx="80">
                  <c:v>-9.2</c:v>
                </c:pt>
                <c:pt idx="81">
                  <c:v>-9.0</c:v>
                </c:pt>
                <c:pt idx="82">
                  <c:v>-8.8</c:v>
                </c:pt>
                <c:pt idx="83">
                  <c:v>-8.6</c:v>
                </c:pt>
                <c:pt idx="84">
                  <c:v>-8.4</c:v>
                </c:pt>
                <c:pt idx="85">
                  <c:v>-8.2</c:v>
                </c:pt>
                <c:pt idx="86">
                  <c:v>-8.0</c:v>
                </c:pt>
                <c:pt idx="87">
                  <c:v>-7.8</c:v>
                </c:pt>
                <c:pt idx="88">
                  <c:v>-7.6</c:v>
                </c:pt>
                <c:pt idx="89">
                  <c:v>-7.4</c:v>
                </c:pt>
                <c:pt idx="90">
                  <c:v>-7.2</c:v>
                </c:pt>
                <c:pt idx="91">
                  <c:v>-7.0</c:v>
                </c:pt>
                <c:pt idx="92">
                  <c:v>-6.8</c:v>
                </c:pt>
                <c:pt idx="93">
                  <c:v>-6.6</c:v>
                </c:pt>
                <c:pt idx="94">
                  <c:v>-6.4</c:v>
                </c:pt>
                <c:pt idx="95">
                  <c:v>-6.2</c:v>
                </c:pt>
                <c:pt idx="96">
                  <c:v>-6.0</c:v>
                </c:pt>
                <c:pt idx="97">
                  <c:v>-5.8</c:v>
                </c:pt>
                <c:pt idx="98">
                  <c:v>-5.6</c:v>
                </c:pt>
                <c:pt idx="99">
                  <c:v>-5.4</c:v>
                </c:pt>
                <c:pt idx="100">
                  <c:v>-5.2</c:v>
                </c:pt>
                <c:pt idx="101">
                  <c:v>-5.0</c:v>
                </c:pt>
                <c:pt idx="102">
                  <c:v>-4.8</c:v>
                </c:pt>
                <c:pt idx="103">
                  <c:v>-4.6</c:v>
                </c:pt>
                <c:pt idx="104">
                  <c:v>-4.4</c:v>
                </c:pt>
                <c:pt idx="105">
                  <c:v>-4.2</c:v>
                </c:pt>
                <c:pt idx="106">
                  <c:v>-4.0</c:v>
                </c:pt>
                <c:pt idx="107">
                  <c:v>-3.8</c:v>
                </c:pt>
                <c:pt idx="108">
                  <c:v>-3.6</c:v>
                </c:pt>
                <c:pt idx="109">
                  <c:v>-3.4</c:v>
                </c:pt>
                <c:pt idx="110">
                  <c:v>-3.2</c:v>
                </c:pt>
                <c:pt idx="111">
                  <c:v>-3.0</c:v>
                </c:pt>
                <c:pt idx="112">
                  <c:v>-2.8</c:v>
                </c:pt>
                <c:pt idx="113">
                  <c:v>-2.6</c:v>
                </c:pt>
                <c:pt idx="114">
                  <c:v>-2.4</c:v>
                </c:pt>
                <c:pt idx="115">
                  <c:v>-2.2</c:v>
                </c:pt>
                <c:pt idx="116">
                  <c:v>-2.0</c:v>
                </c:pt>
                <c:pt idx="117">
                  <c:v>-1.8</c:v>
                </c:pt>
                <c:pt idx="118">
                  <c:v>-1.6</c:v>
                </c:pt>
                <c:pt idx="119">
                  <c:v>-1.4</c:v>
                </c:pt>
                <c:pt idx="120">
                  <c:v>-1.2</c:v>
                </c:pt>
                <c:pt idx="121">
                  <c:v>-1.0</c:v>
                </c:pt>
                <c:pt idx="122">
                  <c:v>-0.8</c:v>
                </c:pt>
                <c:pt idx="123">
                  <c:v>-0.6</c:v>
                </c:pt>
                <c:pt idx="124">
                  <c:v>-0.4</c:v>
                </c:pt>
                <c:pt idx="125">
                  <c:v>-0.2</c:v>
                </c:pt>
                <c:pt idx="126">
                  <c:v>0.0</c:v>
                </c:pt>
                <c:pt idx="127">
                  <c:v>0.2</c:v>
                </c:pt>
                <c:pt idx="128">
                  <c:v>0.4</c:v>
                </c:pt>
                <c:pt idx="129">
                  <c:v>0.6</c:v>
                </c:pt>
                <c:pt idx="130">
                  <c:v>0.8</c:v>
                </c:pt>
                <c:pt idx="131">
                  <c:v>1.0</c:v>
                </c:pt>
                <c:pt idx="132">
                  <c:v>1.2</c:v>
                </c:pt>
                <c:pt idx="133">
                  <c:v>1.4</c:v>
                </c:pt>
                <c:pt idx="134">
                  <c:v>1.6</c:v>
                </c:pt>
                <c:pt idx="135">
                  <c:v>1.8</c:v>
                </c:pt>
                <c:pt idx="136">
                  <c:v>2.0</c:v>
                </c:pt>
                <c:pt idx="137">
                  <c:v>2.2</c:v>
                </c:pt>
                <c:pt idx="138">
                  <c:v>2.4</c:v>
                </c:pt>
                <c:pt idx="139">
                  <c:v>2.6</c:v>
                </c:pt>
                <c:pt idx="140">
                  <c:v>2.8</c:v>
                </c:pt>
                <c:pt idx="141">
                  <c:v>3.0</c:v>
                </c:pt>
                <c:pt idx="142">
                  <c:v>3.2</c:v>
                </c:pt>
                <c:pt idx="143">
                  <c:v>3.4</c:v>
                </c:pt>
                <c:pt idx="144">
                  <c:v>3.6</c:v>
                </c:pt>
                <c:pt idx="145">
                  <c:v>3.8</c:v>
                </c:pt>
                <c:pt idx="146">
                  <c:v>4.0</c:v>
                </c:pt>
                <c:pt idx="147">
                  <c:v>4.2</c:v>
                </c:pt>
                <c:pt idx="148">
                  <c:v>4.4</c:v>
                </c:pt>
                <c:pt idx="149">
                  <c:v>4.6</c:v>
                </c:pt>
                <c:pt idx="150">
                  <c:v>4.8</c:v>
                </c:pt>
                <c:pt idx="151">
                  <c:v>5.0</c:v>
                </c:pt>
                <c:pt idx="152">
                  <c:v>5.2</c:v>
                </c:pt>
                <c:pt idx="153">
                  <c:v>5.4</c:v>
                </c:pt>
                <c:pt idx="154">
                  <c:v>5.6</c:v>
                </c:pt>
                <c:pt idx="155">
                  <c:v>5.8</c:v>
                </c:pt>
                <c:pt idx="156">
                  <c:v>6.0</c:v>
                </c:pt>
                <c:pt idx="157">
                  <c:v>6.2</c:v>
                </c:pt>
                <c:pt idx="158">
                  <c:v>6.4</c:v>
                </c:pt>
                <c:pt idx="159">
                  <c:v>6.6</c:v>
                </c:pt>
                <c:pt idx="160">
                  <c:v>6.8</c:v>
                </c:pt>
                <c:pt idx="161">
                  <c:v>7.0</c:v>
                </c:pt>
                <c:pt idx="162">
                  <c:v>7.2</c:v>
                </c:pt>
                <c:pt idx="163">
                  <c:v>7.4</c:v>
                </c:pt>
                <c:pt idx="164">
                  <c:v>7.6</c:v>
                </c:pt>
                <c:pt idx="165">
                  <c:v>7.8</c:v>
                </c:pt>
                <c:pt idx="166">
                  <c:v>8.0</c:v>
                </c:pt>
                <c:pt idx="167">
                  <c:v>8.2</c:v>
                </c:pt>
                <c:pt idx="168">
                  <c:v>8.4</c:v>
                </c:pt>
                <c:pt idx="169">
                  <c:v>8.6</c:v>
                </c:pt>
                <c:pt idx="170">
                  <c:v>8.8</c:v>
                </c:pt>
                <c:pt idx="171">
                  <c:v>9.0</c:v>
                </c:pt>
                <c:pt idx="172">
                  <c:v>9.2</c:v>
                </c:pt>
                <c:pt idx="173">
                  <c:v>9.4</c:v>
                </c:pt>
                <c:pt idx="174">
                  <c:v>9.6</c:v>
                </c:pt>
                <c:pt idx="175">
                  <c:v>9.8</c:v>
                </c:pt>
                <c:pt idx="176">
                  <c:v>10.0</c:v>
                </c:pt>
                <c:pt idx="177">
                  <c:v>-22.36067977499789</c:v>
                </c:pt>
                <c:pt idx="178">
                  <c:v>-22.27123705589791</c:v>
                </c:pt>
                <c:pt idx="179">
                  <c:v>-22.18179433679791</c:v>
                </c:pt>
                <c:pt idx="180">
                  <c:v>-22.09235161769792</c:v>
                </c:pt>
                <c:pt idx="181">
                  <c:v>-22.00290889859793</c:v>
                </c:pt>
                <c:pt idx="182">
                  <c:v>-21.91346617949794</c:v>
                </c:pt>
                <c:pt idx="183">
                  <c:v>-21.82402346039795</c:v>
                </c:pt>
                <c:pt idx="184">
                  <c:v>-21.73458074129795</c:v>
                </c:pt>
                <c:pt idx="185">
                  <c:v>-21.64513802219796</c:v>
                </c:pt>
                <c:pt idx="186">
                  <c:v>-21.55569530309797</c:v>
                </c:pt>
                <c:pt idx="187">
                  <c:v>-21.46625258399798</c:v>
                </c:pt>
                <c:pt idx="188">
                  <c:v>-21.37680986489799</c:v>
                </c:pt>
                <c:pt idx="189">
                  <c:v>-21.287367145798</c:v>
                </c:pt>
                <c:pt idx="190">
                  <c:v>-21.197924426698</c:v>
                </c:pt>
                <c:pt idx="191">
                  <c:v>-21.10848170759801</c:v>
                </c:pt>
                <c:pt idx="192">
                  <c:v>-21.01903898849802</c:v>
                </c:pt>
                <c:pt idx="193">
                  <c:v>-20.92959626939803</c:v>
                </c:pt>
                <c:pt idx="194">
                  <c:v>-20.84015355029804</c:v>
                </c:pt>
                <c:pt idx="195">
                  <c:v>-20.75071083119805</c:v>
                </c:pt>
                <c:pt idx="196">
                  <c:v>-20.66126811209805</c:v>
                </c:pt>
                <c:pt idx="197">
                  <c:v>-20.57182539299806</c:v>
                </c:pt>
                <c:pt idx="198">
                  <c:v>-20.48238267389807</c:v>
                </c:pt>
                <c:pt idx="199">
                  <c:v>-20.39293995479808</c:v>
                </c:pt>
                <c:pt idx="200">
                  <c:v>-20.30349723569809</c:v>
                </c:pt>
                <c:pt idx="201">
                  <c:v>-20.2140545165981</c:v>
                </c:pt>
                <c:pt idx="202">
                  <c:v>-20.1246117974981</c:v>
                </c:pt>
                <c:pt idx="203">
                  <c:v>-20.03516907839812</c:v>
                </c:pt>
                <c:pt idx="204">
                  <c:v>-19.94572635929812</c:v>
                </c:pt>
                <c:pt idx="205">
                  <c:v>-19.85628364019813</c:v>
                </c:pt>
                <c:pt idx="206">
                  <c:v>-19.76684092109814</c:v>
                </c:pt>
                <c:pt idx="207">
                  <c:v>-19.67739820199815</c:v>
                </c:pt>
                <c:pt idx="208">
                  <c:v>-19.58795548289815</c:v>
                </c:pt>
                <c:pt idx="209">
                  <c:v>-19.49851276379816</c:v>
                </c:pt>
                <c:pt idx="210">
                  <c:v>-19.40907004469817</c:v>
                </c:pt>
                <c:pt idx="211">
                  <c:v>-19.31962732559818</c:v>
                </c:pt>
                <c:pt idx="212">
                  <c:v>-19.2301846064982</c:v>
                </c:pt>
                <c:pt idx="213">
                  <c:v>-19.1407418873982</c:v>
                </c:pt>
                <c:pt idx="214">
                  <c:v>-19.05129916829821</c:v>
                </c:pt>
                <c:pt idx="215">
                  <c:v>-18.96185644919822</c:v>
                </c:pt>
                <c:pt idx="216">
                  <c:v>-18.87241373009822</c:v>
                </c:pt>
                <c:pt idx="217">
                  <c:v>-18.78297101099823</c:v>
                </c:pt>
                <c:pt idx="218">
                  <c:v>-18.69352829189824</c:v>
                </c:pt>
                <c:pt idx="219">
                  <c:v>-18.60408557279825</c:v>
                </c:pt>
                <c:pt idx="220">
                  <c:v>-18.51464285369826</c:v>
                </c:pt>
                <c:pt idx="221">
                  <c:v>-18.42520013459827</c:v>
                </c:pt>
                <c:pt idx="222">
                  <c:v>-18.33575741549827</c:v>
                </c:pt>
                <c:pt idx="223">
                  <c:v>-18.24631469639828</c:v>
                </c:pt>
                <c:pt idx="224">
                  <c:v>-18.1568719772983</c:v>
                </c:pt>
                <c:pt idx="225">
                  <c:v>-18.0674292581983</c:v>
                </c:pt>
                <c:pt idx="226">
                  <c:v>-17.97798653909831</c:v>
                </c:pt>
                <c:pt idx="227">
                  <c:v>-17.88854381999832</c:v>
                </c:pt>
                <c:pt idx="228">
                  <c:v>-17.79910110089833</c:v>
                </c:pt>
                <c:pt idx="229">
                  <c:v>-17.70965838179833</c:v>
                </c:pt>
                <c:pt idx="230">
                  <c:v>-17.62021566269834</c:v>
                </c:pt>
                <c:pt idx="231">
                  <c:v>-17.53077294359835</c:v>
                </c:pt>
                <c:pt idx="232">
                  <c:v>-17.44133022449836</c:v>
                </c:pt>
                <c:pt idx="233">
                  <c:v>-17.35188750539837</c:v>
                </c:pt>
                <c:pt idx="234">
                  <c:v>-17.26244478629837</c:v>
                </c:pt>
                <c:pt idx="235">
                  <c:v>-17.17300206719838</c:v>
                </c:pt>
                <c:pt idx="236">
                  <c:v>-17.08355934809839</c:v>
                </c:pt>
                <c:pt idx="237">
                  <c:v>-16.9941166289984</c:v>
                </c:pt>
                <c:pt idx="238">
                  <c:v>-16.90467390989841</c:v>
                </c:pt>
                <c:pt idx="239">
                  <c:v>-16.81523119079842</c:v>
                </c:pt>
                <c:pt idx="240">
                  <c:v>-16.72578847169843</c:v>
                </c:pt>
                <c:pt idx="241">
                  <c:v>-16.63634575259843</c:v>
                </c:pt>
                <c:pt idx="242">
                  <c:v>-16.54690303349844</c:v>
                </c:pt>
                <c:pt idx="243">
                  <c:v>-16.45746031439845</c:v>
                </c:pt>
                <c:pt idx="244">
                  <c:v>-16.36801759529846</c:v>
                </c:pt>
                <c:pt idx="245">
                  <c:v>-16.27857487619847</c:v>
                </c:pt>
                <c:pt idx="246">
                  <c:v>-16.18913215709848</c:v>
                </c:pt>
                <c:pt idx="247">
                  <c:v>-16.09968943799849</c:v>
                </c:pt>
                <c:pt idx="248">
                  <c:v>-16.0102467188985</c:v>
                </c:pt>
                <c:pt idx="249">
                  <c:v>-15.9208039997985</c:v>
                </c:pt>
                <c:pt idx="250">
                  <c:v>-15.83136128069851</c:v>
                </c:pt>
                <c:pt idx="251">
                  <c:v>-15.74191856159852</c:v>
                </c:pt>
                <c:pt idx="252">
                  <c:v>-15.65247584249853</c:v>
                </c:pt>
                <c:pt idx="253">
                  <c:v>-15.56303312339853</c:v>
                </c:pt>
                <c:pt idx="254">
                  <c:v>-15.47359040429854</c:v>
                </c:pt>
                <c:pt idx="255">
                  <c:v>-15.38414768519855</c:v>
                </c:pt>
                <c:pt idx="256">
                  <c:v>-15.29470496609856</c:v>
                </c:pt>
                <c:pt idx="257">
                  <c:v>-15.20526224699857</c:v>
                </c:pt>
                <c:pt idx="258">
                  <c:v>-15.11581952789858</c:v>
                </c:pt>
                <c:pt idx="259">
                  <c:v>-15.02637680879859</c:v>
                </c:pt>
                <c:pt idx="260">
                  <c:v>-14.93693408969859</c:v>
                </c:pt>
                <c:pt idx="261">
                  <c:v>-14.8474913705986</c:v>
                </c:pt>
                <c:pt idx="262">
                  <c:v>-14.75804865149861</c:v>
                </c:pt>
                <c:pt idx="263">
                  <c:v>-14.66860593239862</c:v>
                </c:pt>
                <c:pt idx="264">
                  <c:v>-14.57916321329863</c:v>
                </c:pt>
                <c:pt idx="265">
                  <c:v>-14.48972049419864</c:v>
                </c:pt>
                <c:pt idx="266">
                  <c:v>-14.40027777509865</c:v>
                </c:pt>
                <c:pt idx="267">
                  <c:v>-14.31083505599865</c:v>
                </c:pt>
                <c:pt idx="268">
                  <c:v>-14.22139233689866</c:v>
                </c:pt>
                <c:pt idx="269">
                  <c:v>-14.13194961779867</c:v>
                </c:pt>
                <c:pt idx="270">
                  <c:v>-14.04250689869868</c:v>
                </c:pt>
                <c:pt idx="271">
                  <c:v>-13.95306417959869</c:v>
                </c:pt>
                <c:pt idx="272">
                  <c:v>-13.8636214604987</c:v>
                </c:pt>
                <c:pt idx="273">
                  <c:v>-13.7741787413987</c:v>
                </c:pt>
                <c:pt idx="274">
                  <c:v>-13.68473602229871</c:v>
                </c:pt>
                <c:pt idx="275">
                  <c:v>-13.59529330319872</c:v>
                </c:pt>
                <c:pt idx="276">
                  <c:v>-13.50585058409873</c:v>
                </c:pt>
                <c:pt idx="277">
                  <c:v>-13.41640786499874</c:v>
                </c:pt>
                <c:pt idx="278">
                  <c:v>-13.32696514589875</c:v>
                </c:pt>
                <c:pt idx="279">
                  <c:v>-13.23752242679875</c:v>
                </c:pt>
                <c:pt idx="280">
                  <c:v>-13.14807970769876</c:v>
                </c:pt>
                <c:pt idx="281">
                  <c:v>-13.05863698859877</c:v>
                </c:pt>
                <c:pt idx="282">
                  <c:v>-12.96919426949878</c:v>
                </c:pt>
                <c:pt idx="283">
                  <c:v>-12.87975155039879</c:v>
                </c:pt>
                <c:pt idx="284">
                  <c:v>-12.7903088312988</c:v>
                </c:pt>
                <c:pt idx="285">
                  <c:v>-12.7008661121988</c:v>
                </c:pt>
                <c:pt idx="286">
                  <c:v>-12.61142339309881</c:v>
                </c:pt>
                <c:pt idx="287">
                  <c:v>-12.52198067399882</c:v>
                </c:pt>
                <c:pt idx="288">
                  <c:v>-12.43253795489883</c:v>
                </c:pt>
                <c:pt idx="289">
                  <c:v>-12.34309523579884</c:v>
                </c:pt>
                <c:pt idx="290">
                  <c:v>-12.25365251669885</c:v>
                </c:pt>
                <c:pt idx="291">
                  <c:v>-12.16420979759886</c:v>
                </c:pt>
                <c:pt idx="292">
                  <c:v>-12.07476707849886</c:v>
                </c:pt>
                <c:pt idx="293">
                  <c:v>-11.98532435939887</c:v>
                </c:pt>
                <c:pt idx="294">
                  <c:v>-11.89588164029888</c:v>
                </c:pt>
                <c:pt idx="295">
                  <c:v>-11.80643892119889</c:v>
                </c:pt>
                <c:pt idx="296">
                  <c:v>-11.7169962020989</c:v>
                </c:pt>
                <c:pt idx="297">
                  <c:v>-11.62755348299891</c:v>
                </c:pt>
                <c:pt idx="298">
                  <c:v>-11.53811076389891</c:v>
                </c:pt>
                <c:pt idx="299">
                  <c:v>-11.44866804479892</c:v>
                </c:pt>
                <c:pt idx="300">
                  <c:v>-11.35922532569893</c:v>
                </c:pt>
                <c:pt idx="301">
                  <c:v>-11.26978260659894</c:v>
                </c:pt>
                <c:pt idx="302">
                  <c:v>-11.18033988749895</c:v>
                </c:pt>
                <c:pt idx="303">
                  <c:v>-11.09089716839896</c:v>
                </c:pt>
                <c:pt idx="304">
                  <c:v>-11.00145444929896</c:v>
                </c:pt>
                <c:pt idx="305">
                  <c:v>-10.91201173019897</c:v>
                </c:pt>
                <c:pt idx="306">
                  <c:v>-10.82256901109898</c:v>
                </c:pt>
                <c:pt idx="307">
                  <c:v>-10.733126291999</c:v>
                </c:pt>
                <c:pt idx="308">
                  <c:v>-10.643683572899</c:v>
                </c:pt>
                <c:pt idx="309">
                  <c:v>-10.55424085379901</c:v>
                </c:pt>
                <c:pt idx="310">
                  <c:v>-10.46479813469901</c:v>
                </c:pt>
                <c:pt idx="311">
                  <c:v>-10.37535541559902</c:v>
                </c:pt>
                <c:pt idx="312">
                  <c:v>-10.28591269649903</c:v>
                </c:pt>
                <c:pt idx="313">
                  <c:v>-10.19646997739904</c:v>
                </c:pt>
                <c:pt idx="314">
                  <c:v>-10.10702725829905</c:v>
                </c:pt>
                <c:pt idx="315">
                  <c:v>-10.01758453919906</c:v>
                </c:pt>
                <c:pt idx="316">
                  <c:v>-9.928141820099066</c:v>
                </c:pt>
                <c:pt idx="317">
                  <c:v>-9.838699100999074</c:v>
                </c:pt>
                <c:pt idx="318">
                  <c:v>-9.749256381899082</c:v>
                </c:pt>
                <c:pt idx="319">
                  <c:v>-9.659813662799091</c:v>
                </c:pt>
                <c:pt idx="320">
                  <c:v>-9.5703709436991</c:v>
                </c:pt>
                <c:pt idx="321">
                  <c:v>-9.480928224599108</c:v>
                </c:pt>
                <c:pt idx="322">
                  <c:v>-9.391485505499115</c:v>
                </c:pt>
                <c:pt idx="323">
                  <c:v>-9.302042786399125</c:v>
                </c:pt>
                <c:pt idx="324">
                  <c:v>-9.212600067299133</c:v>
                </c:pt>
                <c:pt idx="325">
                  <c:v>-9.123157348199141</c:v>
                </c:pt>
                <c:pt idx="326">
                  <c:v>-9.03371462909915</c:v>
                </c:pt>
                <c:pt idx="327">
                  <c:v>-8.944271909999159</c:v>
                </c:pt>
                <c:pt idx="328">
                  <c:v>-8.854829190899167</c:v>
                </c:pt>
                <c:pt idx="329">
                  <c:v>-8.765386471799175</c:v>
                </c:pt>
                <c:pt idx="330">
                  <c:v>-8.675943752699183</c:v>
                </c:pt>
                <c:pt idx="331">
                  <c:v>-8.58650103359919</c:v>
                </c:pt>
                <c:pt idx="332">
                  <c:v>-8.4970583144992</c:v>
                </c:pt>
                <c:pt idx="333">
                  <c:v>-8.407615595399208</c:v>
                </c:pt>
                <c:pt idx="334">
                  <c:v>-8.318172876299216</c:v>
                </c:pt>
                <c:pt idx="335">
                  <c:v>-8.228730157199225</c:v>
                </c:pt>
                <c:pt idx="336">
                  <c:v>-8.139287438099234</c:v>
                </c:pt>
                <c:pt idx="337">
                  <c:v>-8.04984471899924</c:v>
                </c:pt>
                <c:pt idx="338">
                  <c:v>-7.960401999899251</c:v>
                </c:pt>
                <c:pt idx="339">
                  <c:v>-7.870959280799259</c:v>
                </c:pt>
                <c:pt idx="340">
                  <c:v>-7.781516561699267</c:v>
                </c:pt>
                <c:pt idx="341">
                  <c:v>-7.692073842599276</c:v>
                </c:pt>
                <c:pt idx="342">
                  <c:v>-7.602631123499284</c:v>
                </c:pt>
                <c:pt idx="343">
                  <c:v>-7.513188404399293</c:v>
                </c:pt>
                <c:pt idx="344">
                  <c:v>-7.4237456852993</c:v>
                </c:pt>
                <c:pt idx="345">
                  <c:v>-7.33430296619931</c:v>
                </c:pt>
                <c:pt idx="346">
                  <c:v>-7.244860247099318</c:v>
                </c:pt>
                <c:pt idx="347">
                  <c:v>-7.155417527999327</c:v>
                </c:pt>
                <c:pt idx="348">
                  <c:v>-7.065974808899335</c:v>
                </c:pt>
                <c:pt idx="349">
                  <c:v>-6.976532089799343</c:v>
                </c:pt>
                <c:pt idx="350">
                  <c:v>-6.887089370699352</c:v>
                </c:pt>
                <c:pt idx="351">
                  <c:v>-6.79764665159936</c:v>
                </c:pt>
                <c:pt idx="352">
                  <c:v>-6.708203932499368</c:v>
                </c:pt>
                <c:pt idx="353">
                  <c:v>-6.618761213399377</c:v>
                </c:pt>
                <c:pt idx="354">
                  <c:v>-6.529318494299385</c:v>
                </c:pt>
                <c:pt idx="355">
                  <c:v>-6.439875775199394</c:v>
                </c:pt>
                <c:pt idx="356">
                  <c:v>-6.350433056099402</c:v>
                </c:pt>
                <c:pt idx="357">
                  <c:v>-6.260990336999411</c:v>
                </c:pt>
                <c:pt idx="358">
                  <c:v>-6.171547617899419</c:v>
                </c:pt>
                <c:pt idx="359">
                  <c:v>-6.082104898799428</c:v>
                </c:pt>
                <c:pt idx="360">
                  <c:v>-5.992662179699435</c:v>
                </c:pt>
                <c:pt idx="361">
                  <c:v>-5.903219460599444</c:v>
                </c:pt>
                <c:pt idx="362">
                  <c:v>-5.813776741499453</c:v>
                </c:pt>
                <c:pt idx="363">
                  <c:v>-5.724334022399462</c:v>
                </c:pt>
                <c:pt idx="364">
                  <c:v>-5.63489130329947</c:v>
                </c:pt>
                <c:pt idx="365">
                  <c:v>-5.545448584199478</c:v>
                </c:pt>
                <c:pt idx="366">
                  <c:v>-5.456005865099486</c:v>
                </c:pt>
                <c:pt idx="367">
                  <c:v>-5.366563145999495</c:v>
                </c:pt>
                <c:pt idx="368">
                  <c:v>-5.277120426899503</c:v>
                </c:pt>
                <c:pt idx="369">
                  <c:v>-5.187677707799512</c:v>
                </c:pt>
                <c:pt idx="370">
                  <c:v>-5.09823498869952</c:v>
                </c:pt>
                <c:pt idx="371">
                  <c:v>-5.00879226959953</c:v>
                </c:pt>
                <c:pt idx="372">
                  <c:v>-4.919349550499537</c:v>
                </c:pt>
                <c:pt idx="373">
                  <c:v>-4.829906831399546</c:v>
                </c:pt>
                <c:pt idx="374">
                  <c:v>-4.740464112299554</c:v>
                </c:pt>
                <c:pt idx="375">
                  <c:v>-4.651021393199562</c:v>
                </c:pt>
                <c:pt idx="376">
                  <c:v>-4.561578674099571</c:v>
                </c:pt>
                <c:pt idx="377">
                  <c:v>-4.47213595499958</c:v>
                </c:pt>
                <c:pt idx="378">
                  <c:v>-4.382693235899587</c:v>
                </c:pt>
                <c:pt idx="379">
                  <c:v>-4.293250516799596</c:v>
                </c:pt>
                <c:pt idx="380">
                  <c:v>-4.203807797699604</c:v>
                </c:pt>
                <c:pt idx="381">
                  <c:v>-4.114365078599612</c:v>
                </c:pt>
                <c:pt idx="382">
                  <c:v>-4.024922359499621</c:v>
                </c:pt>
                <c:pt idx="383">
                  <c:v>-3.93547964039963</c:v>
                </c:pt>
                <c:pt idx="384">
                  <c:v>-3.846036921299638</c:v>
                </c:pt>
                <c:pt idx="385">
                  <c:v>-3.756594202199646</c:v>
                </c:pt>
                <c:pt idx="386">
                  <c:v>-3.667151483099655</c:v>
                </c:pt>
                <c:pt idx="387">
                  <c:v>-3.577708763999663</c:v>
                </c:pt>
                <c:pt idx="388">
                  <c:v>-3.488266044899672</c:v>
                </c:pt>
                <c:pt idx="389">
                  <c:v>-3.39882332579968</c:v>
                </c:pt>
                <c:pt idx="390">
                  <c:v>-3.309380606699689</c:v>
                </c:pt>
                <c:pt idx="391">
                  <c:v>-3.219937887599697</c:v>
                </c:pt>
                <c:pt idx="392">
                  <c:v>-3.130495168499706</c:v>
                </c:pt>
                <c:pt idx="393">
                  <c:v>-3.041052449399714</c:v>
                </c:pt>
                <c:pt idx="394">
                  <c:v>-2.951609730299722</c:v>
                </c:pt>
                <c:pt idx="395">
                  <c:v>-2.862167011199731</c:v>
                </c:pt>
                <c:pt idx="396">
                  <c:v>-2.77272429209974</c:v>
                </c:pt>
                <c:pt idx="397">
                  <c:v>-2.683281572999747</c:v>
                </c:pt>
                <c:pt idx="398">
                  <c:v>-2.593838853899756</c:v>
                </c:pt>
                <c:pt idx="399">
                  <c:v>-2.504396134799765</c:v>
                </c:pt>
                <c:pt idx="400">
                  <c:v>-2.414953415699773</c:v>
                </c:pt>
                <c:pt idx="401">
                  <c:v>-2.325510696599781</c:v>
                </c:pt>
                <c:pt idx="402">
                  <c:v>-2.23606797749979</c:v>
                </c:pt>
                <c:pt idx="403">
                  <c:v>-2.146625258399798</c:v>
                </c:pt>
                <c:pt idx="404">
                  <c:v>-2.057182539299806</c:v>
                </c:pt>
                <c:pt idx="405">
                  <c:v>-1.967739820199815</c:v>
                </c:pt>
                <c:pt idx="406">
                  <c:v>-1.878297101099823</c:v>
                </c:pt>
                <c:pt idx="407">
                  <c:v>-1.788854381999832</c:v>
                </c:pt>
                <c:pt idx="408">
                  <c:v>-1.69941166289984</c:v>
                </c:pt>
                <c:pt idx="409">
                  <c:v>-1.609968943799848</c:v>
                </c:pt>
                <c:pt idx="410">
                  <c:v>-1.520526224699857</c:v>
                </c:pt>
                <c:pt idx="411">
                  <c:v>-1.431083505599865</c:v>
                </c:pt>
                <c:pt idx="412">
                  <c:v>-1.341640786499874</c:v>
                </c:pt>
                <c:pt idx="413">
                  <c:v>-1.252198067399882</c:v>
                </c:pt>
                <c:pt idx="414">
                  <c:v>-1.162755348299891</c:v>
                </c:pt>
                <c:pt idx="415">
                  <c:v>-1.073312629199899</c:v>
                </c:pt>
                <c:pt idx="416">
                  <c:v>-0.983869910099907</c:v>
                </c:pt>
                <c:pt idx="417">
                  <c:v>-0.894427190999916</c:v>
                </c:pt>
                <c:pt idx="418">
                  <c:v>-0.804984471899924</c:v>
                </c:pt>
                <c:pt idx="419">
                  <c:v>-0.715541752799933</c:v>
                </c:pt>
                <c:pt idx="420">
                  <c:v>-0.626099033699941</c:v>
                </c:pt>
                <c:pt idx="421">
                  <c:v>-0.536656314599949</c:v>
                </c:pt>
                <c:pt idx="422">
                  <c:v>-0.447213595499958</c:v>
                </c:pt>
                <c:pt idx="423">
                  <c:v>-0.357770876399966</c:v>
                </c:pt>
                <c:pt idx="424">
                  <c:v>-0.268328157299975</c:v>
                </c:pt>
                <c:pt idx="425">
                  <c:v>-0.178885438199983</c:v>
                </c:pt>
                <c:pt idx="426">
                  <c:v>-0.0894427190999916</c:v>
                </c:pt>
                <c:pt idx="427">
                  <c:v>0.0</c:v>
                </c:pt>
                <c:pt idx="428">
                  <c:v>0.0894427190999916</c:v>
                </c:pt>
                <c:pt idx="429">
                  <c:v>0.178885438199983</c:v>
                </c:pt>
                <c:pt idx="430">
                  <c:v>0.268328157299975</c:v>
                </c:pt>
                <c:pt idx="431">
                  <c:v>0.357770876399966</c:v>
                </c:pt>
                <c:pt idx="432">
                  <c:v>0.447213595499958</c:v>
                </c:pt>
                <c:pt idx="433">
                  <c:v>0.536656314599949</c:v>
                </c:pt>
                <c:pt idx="434">
                  <c:v>0.626099033699941</c:v>
                </c:pt>
                <c:pt idx="435">
                  <c:v>0.715541752799933</c:v>
                </c:pt>
                <c:pt idx="436">
                  <c:v>0.804984471899924</c:v>
                </c:pt>
                <c:pt idx="437">
                  <c:v>0.894427190999916</c:v>
                </c:pt>
                <c:pt idx="438">
                  <c:v>0.983869910099907</c:v>
                </c:pt>
                <c:pt idx="439">
                  <c:v>1.073312629199899</c:v>
                </c:pt>
                <c:pt idx="440">
                  <c:v>1.162755348299891</c:v>
                </c:pt>
                <c:pt idx="441">
                  <c:v>1.252198067399882</c:v>
                </c:pt>
                <c:pt idx="442">
                  <c:v>1.341640786499874</c:v>
                </c:pt>
                <c:pt idx="443">
                  <c:v>1.431083505599865</c:v>
                </c:pt>
                <c:pt idx="444">
                  <c:v>1.520526224699857</c:v>
                </c:pt>
                <c:pt idx="445">
                  <c:v>1.609968943799848</c:v>
                </c:pt>
                <c:pt idx="446">
                  <c:v>1.69941166289984</c:v>
                </c:pt>
                <c:pt idx="447">
                  <c:v>1.788854381999832</c:v>
                </c:pt>
                <c:pt idx="448">
                  <c:v>1.878297101099823</c:v>
                </c:pt>
                <c:pt idx="449">
                  <c:v>1.967739820199815</c:v>
                </c:pt>
                <c:pt idx="450">
                  <c:v>2.057182539299806</c:v>
                </c:pt>
                <c:pt idx="451">
                  <c:v>2.146625258399798</c:v>
                </c:pt>
                <c:pt idx="452">
                  <c:v>2.23606797749979</c:v>
                </c:pt>
                <c:pt idx="453">
                  <c:v>2.325510696599781</c:v>
                </c:pt>
                <c:pt idx="454">
                  <c:v>2.414953415699773</c:v>
                </c:pt>
                <c:pt idx="455">
                  <c:v>2.504396134799765</c:v>
                </c:pt>
                <c:pt idx="456">
                  <c:v>2.593838853899756</c:v>
                </c:pt>
                <c:pt idx="457">
                  <c:v>2.683281572999747</c:v>
                </c:pt>
                <c:pt idx="458">
                  <c:v>2.77272429209974</c:v>
                </c:pt>
                <c:pt idx="459">
                  <c:v>2.862167011199731</c:v>
                </c:pt>
                <c:pt idx="460">
                  <c:v>2.951609730299722</c:v>
                </c:pt>
                <c:pt idx="461">
                  <c:v>3.041052449399714</c:v>
                </c:pt>
                <c:pt idx="462">
                  <c:v>3.130495168499706</c:v>
                </c:pt>
                <c:pt idx="463">
                  <c:v>3.219937887599697</c:v>
                </c:pt>
                <c:pt idx="464">
                  <c:v>3.309380606699689</c:v>
                </c:pt>
                <c:pt idx="465">
                  <c:v>3.39882332579968</c:v>
                </c:pt>
                <c:pt idx="466">
                  <c:v>3.488266044899672</c:v>
                </c:pt>
                <c:pt idx="467">
                  <c:v>3.577708763999663</c:v>
                </c:pt>
                <c:pt idx="468">
                  <c:v>3.667151483099655</c:v>
                </c:pt>
                <c:pt idx="469">
                  <c:v>3.756594202199646</c:v>
                </c:pt>
                <c:pt idx="470">
                  <c:v>3.846036921299638</c:v>
                </c:pt>
                <c:pt idx="471">
                  <c:v>3.93547964039963</c:v>
                </c:pt>
                <c:pt idx="472">
                  <c:v>4.024922359499621</c:v>
                </c:pt>
                <c:pt idx="473">
                  <c:v>4.114365078599612</c:v>
                </c:pt>
                <c:pt idx="474">
                  <c:v>4.203807797699604</c:v>
                </c:pt>
                <c:pt idx="475">
                  <c:v>4.293250516799596</c:v>
                </c:pt>
                <c:pt idx="476">
                  <c:v>4.382693235899587</c:v>
                </c:pt>
                <c:pt idx="477">
                  <c:v>4.47213595499958</c:v>
                </c:pt>
                <c:pt idx="478">
                  <c:v>4.561578674099571</c:v>
                </c:pt>
                <c:pt idx="479">
                  <c:v>4.651021393199562</c:v>
                </c:pt>
                <c:pt idx="480">
                  <c:v>4.740464112299554</c:v>
                </c:pt>
                <c:pt idx="481">
                  <c:v>4.829906831399546</c:v>
                </c:pt>
                <c:pt idx="482">
                  <c:v>4.919349550499537</c:v>
                </c:pt>
                <c:pt idx="483">
                  <c:v>5.00879226959953</c:v>
                </c:pt>
                <c:pt idx="484">
                  <c:v>5.09823498869952</c:v>
                </c:pt>
                <c:pt idx="485">
                  <c:v>5.187677707799512</c:v>
                </c:pt>
                <c:pt idx="486">
                  <c:v>5.277120426899503</c:v>
                </c:pt>
                <c:pt idx="487">
                  <c:v>5.366563145999495</c:v>
                </c:pt>
                <c:pt idx="488">
                  <c:v>5.456005865099486</c:v>
                </c:pt>
                <c:pt idx="489">
                  <c:v>5.545448584199478</c:v>
                </c:pt>
                <c:pt idx="490">
                  <c:v>5.63489130329947</c:v>
                </c:pt>
                <c:pt idx="491">
                  <c:v>5.724334022399462</c:v>
                </c:pt>
                <c:pt idx="492">
                  <c:v>5.813776741499453</c:v>
                </c:pt>
                <c:pt idx="493">
                  <c:v>5.903219460599444</c:v>
                </c:pt>
                <c:pt idx="494">
                  <c:v>5.992662179699435</c:v>
                </c:pt>
                <c:pt idx="495">
                  <c:v>6.082104898799428</c:v>
                </c:pt>
                <c:pt idx="496">
                  <c:v>6.171547617899419</c:v>
                </c:pt>
                <c:pt idx="497">
                  <c:v>6.260990336999411</c:v>
                </c:pt>
                <c:pt idx="498">
                  <c:v>6.350433056099402</c:v>
                </c:pt>
                <c:pt idx="499">
                  <c:v>6.439875775199394</c:v>
                </c:pt>
                <c:pt idx="500">
                  <c:v>6.529318494299385</c:v>
                </c:pt>
                <c:pt idx="501">
                  <c:v>6.618761213399377</c:v>
                </c:pt>
                <c:pt idx="502">
                  <c:v>6.708203932499368</c:v>
                </c:pt>
                <c:pt idx="503">
                  <c:v>6.79764665159936</c:v>
                </c:pt>
                <c:pt idx="504">
                  <c:v>6.887089370699352</c:v>
                </c:pt>
                <c:pt idx="505">
                  <c:v>6.976532089799343</c:v>
                </c:pt>
                <c:pt idx="506">
                  <c:v>7.065974808899335</c:v>
                </c:pt>
                <c:pt idx="507">
                  <c:v>7.155417527999327</c:v>
                </c:pt>
                <c:pt idx="508">
                  <c:v>7.244860247099318</c:v>
                </c:pt>
                <c:pt idx="509">
                  <c:v>7.33430296619931</c:v>
                </c:pt>
                <c:pt idx="510">
                  <c:v>7.4237456852993</c:v>
                </c:pt>
                <c:pt idx="511">
                  <c:v>7.513188404399293</c:v>
                </c:pt>
                <c:pt idx="512">
                  <c:v>7.602631123499284</c:v>
                </c:pt>
                <c:pt idx="513">
                  <c:v>7.692073842599276</c:v>
                </c:pt>
                <c:pt idx="514">
                  <c:v>7.781516561699267</c:v>
                </c:pt>
                <c:pt idx="515">
                  <c:v>7.870959280799259</c:v>
                </c:pt>
                <c:pt idx="516">
                  <c:v>7.960401999899251</c:v>
                </c:pt>
                <c:pt idx="517">
                  <c:v>8.04984471899924</c:v>
                </c:pt>
                <c:pt idx="518">
                  <c:v>8.139287438099234</c:v>
                </c:pt>
                <c:pt idx="519">
                  <c:v>8.228730157199225</c:v>
                </c:pt>
                <c:pt idx="520">
                  <c:v>8.318172876299216</c:v>
                </c:pt>
                <c:pt idx="521">
                  <c:v>8.407615595399208</c:v>
                </c:pt>
                <c:pt idx="522">
                  <c:v>8.4970583144992</c:v>
                </c:pt>
                <c:pt idx="523">
                  <c:v>8.58650103359919</c:v>
                </c:pt>
                <c:pt idx="524">
                  <c:v>8.675943752699183</c:v>
                </c:pt>
                <c:pt idx="525">
                  <c:v>8.765386471799175</c:v>
                </c:pt>
                <c:pt idx="526">
                  <c:v>8.854829190899167</c:v>
                </c:pt>
                <c:pt idx="527">
                  <c:v>8.944271909999159</c:v>
                </c:pt>
                <c:pt idx="528">
                  <c:v>9.03371462909915</c:v>
                </c:pt>
                <c:pt idx="529">
                  <c:v>9.123157348199141</c:v>
                </c:pt>
                <c:pt idx="530">
                  <c:v>9.212600067299133</c:v>
                </c:pt>
                <c:pt idx="531">
                  <c:v>9.302042786399125</c:v>
                </c:pt>
                <c:pt idx="532">
                  <c:v>9.391485505499115</c:v>
                </c:pt>
                <c:pt idx="533">
                  <c:v>9.480928224599108</c:v>
                </c:pt>
                <c:pt idx="534">
                  <c:v>9.5703709436991</c:v>
                </c:pt>
                <c:pt idx="535">
                  <c:v>9.659813662799091</c:v>
                </c:pt>
                <c:pt idx="536">
                  <c:v>9.749256381899082</c:v>
                </c:pt>
                <c:pt idx="537">
                  <c:v>9.838699100999074</c:v>
                </c:pt>
                <c:pt idx="538">
                  <c:v>9.928141820099066</c:v>
                </c:pt>
                <c:pt idx="539">
                  <c:v>10.01758453919906</c:v>
                </c:pt>
                <c:pt idx="540">
                  <c:v>10.10702725829905</c:v>
                </c:pt>
                <c:pt idx="541">
                  <c:v>10.19646997739904</c:v>
                </c:pt>
                <c:pt idx="542">
                  <c:v>10.28591269649903</c:v>
                </c:pt>
                <c:pt idx="543">
                  <c:v>10.37535541559902</c:v>
                </c:pt>
                <c:pt idx="544">
                  <c:v>10.46479813469901</c:v>
                </c:pt>
                <c:pt idx="545">
                  <c:v>10.55424085379901</c:v>
                </c:pt>
                <c:pt idx="546">
                  <c:v>10.643683572899</c:v>
                </c:pt>
                <c:pt idx="547">
                  <c:v>10.733126291999</c:v>
                </c:pt>
                <c:pt idx="548">
                  <c:v>10.82256901109898</c:v>
                </c:pt>
                <c:pt idx="549">
                  <c:v>10.91201173019897</c:v>
                </c:pt>
                <c:pt idx="550">
                  <c:v>11.00145444929896</c:v>
                </c:pt>
                <c:pt idx="551">
                  <c:v>11.09089716839896</c:v>
                </c:pt>
                <c:pt idx="552">
                  <c:v>11.18033988749895</c:v>
                </c:pt>
                <c:pt idx="553">
                  <c:v>11.26978260659894</c:v>
                </c:pt>
                <c:pt idx="554">
                  <c:v>11.35922532569893</c:v>
                </c:pt>
                <c:pt idx="555">
                  <c:v>11.44866804479892</c:v>
                </c:pt>
                <c:pt idx="556">
                  <c:v>11.53811076389891</c:v>
                </c:pt>
                <c:pt idx="557">
                  <c:v>11.62755348299891</c:v>
                </c:pt>
                <c:pt idx="558">
                  <c:v>11.7169962020989</c:v>
                </c:pt>
                <c:pt idx="559">
                  <c:v>11.80643892119889</c:v>
                </c:pt>
                <c:pt idx="560">
                  <c:v>11.89588164029888</c:v>
                </c:pt>
                <c:pt idx="561">
                  <c:v>11.98532435939887</c:v>
                </c:pt>
                <c:pt idx="562">
                  <c:v>12.07476707849886</c:v>
                </c:pt>
                <c:pt idx="563">
                  <c:v>12.16420979759886</c:v>
                </c:pt>
                <c:pt idx="564">
                  <c:v>12.25365251669885</c:v>
                </c:pt>
                <c:pt idx="565">
                  <c:v>12.34309523579884</c:v>
                </c:pt>
                <c:pt idx="566">
                  <c:v>12.43253795489883</c:v>
                </c:pt>
                <c:pt idx="567">
                  <c:v>12.52198067399882</c:v>
                </c:pt>
                <c:pt idx="568">
                  <c:v>12.61142339309881</c:v>
                </c:pt>
                <c:pt idx="569">
                  <c:v>12.7008661121988</c:v>
                </c:pt>
                <c:pt idx="570">
                  <c:v>12.7903088312988</c:v>
                </c:pt>
                <c:pt idx="571">
                  <c:v>12.87975155039879</c:v>
                </c:pt>
                <c:pt idx="572">
                  <c:v>12.96919426949878</c:v>
                </c:pt>
                <c:pt idx="573">
                  <c:v>13.05863698859877</c:v>
                </c:pt>
                <c:pt idx="574">
                  <c:v>13.14807970769876</c:v>
                </c:pt>
                <c:pt idx="575">
                  <c:v>13.23752242679875</c:v>
                </c:pt>
                <c:pt idx="576">
                  <c:v>13.32696514589875</c:v>
                </c:pt>
                <c:pt idx="577">
                  <c:v>13.41640786499874</c:v>
                </c:pt>
                <c:pt idx="578">
                  <c:v>13.50585058409873</c:v>
                </c:pt>
                <c:pt idx="579">
                  <c:v>13.59529330319872</c:v>
                </c:pt>
                <c:pt idx="580">
                  <c:v>13.68473602229871</c:v>
                </c:pt>
                <c:pt idx="581">
                  <c:v>13.7741787413987</c:v>
                </c:pt>
                <c:pt idx="582">
                  <c:v>13.8636214604987</c:v>
                </c:pt>
                <c:pt idx="583">
                  <c:v>13.95306417959869</c:v>
                </c:pt>
                <c:pt idx="584">
                  <c:v>14.04250689869868</c:v>
                </c:pt>
                <c:pt idx="585">
                  <c:v>14.13194961779867</c:v>
                </c:pt>
                <c:pt idx="586">
                  <c:v>14.22139233689866</c:v>
                </c:pt>
                <c:pt idx="587">
                  <c:v>14.31083505599865</c:v>
                </c:pt>
                <c:pt idx="588">
                  <c:v>14.40027777509865</c:v>
                </c:pt>
                <c:pt idx="589">
                  <c:v>14.48972049419864</c:v>
                </c:pt>
                <c:pt idx="590">
                  <c:v>14.57916321329863</c:v>
                </c:pt>
                <c:pt idx="591">
                  <c:v>14.66860593239862</c:v>
                </c:pt>
                <c:pt idx="592">
                  <c:v>14.75804865149861</c:v>
                </c:pt>
                <c:pt idx="593">
                  <c:v>14.8474913705986</c:v>
                </c:pt>
                <c:pt idx="594">
                  <c:v>14.93693408969859</c:v>
                </c:pt>
                <c:pt idx="595">
                  <c:v>15.02637680879859</c:v>
                </c:pt>
                <c:pt idx="596">
                  <c:v>15.11581952789858</c:v>
                </c:pt>
                <c:pt idx="597">
                  <c:v>15.20526224699857</c:v>
                </c:pt>
                <c:pt idx="598">
                  <c:v>15.29470496609856</c:v>
                </c:pt>
                <c:pt idx="599">
                  <c:v>15.38414768519855</c:v>
                </c:pt>
                <c:pt idx="600">
                  <c:v>15.47359040429854</c:v>
                </c:pt>
                <c:pt idx="601">
                  <c:v>15.56303312339853</c:v>
                </c:pt>
                <c:pt idx="602">
                  <c:v>15.65247584249853</c:v>
                </c:pt>
                <c:pt idx="603">
                  <c:v>15.74191856159852</c:v>
                </c:pt>
                <c:pt idx="604">
                  <c:v>15.83136128069851</c:v>
                </c:pt>
                <c:pt idx="605">
                  <c:v>15.9208039997985</c:v>
                </c:pt>
                <c:pt idx="606">
                  <c:v>16.0102467188985</c:v>
                </c:pt>
                <c:pt idx="607">
                  <c:v>16.09968943799849</c:v>
                </c:pt>
                <c:pt idx="608">
                  <c:v>16.18913215709848</c:v>
                </c:pt>
                <c:pt idx="609">
                  <c:v>16.27857487619847</c:v>
                </c:pt>
                <c:pt idx="610">
                  <c:v>16.36801759529846</c:v>
                </c:pt>
                <c:pt idx="611">
                  <c:v>16.45746031439845</c:v>
                </c:pt>
                <c:pt idx="612">
                  <c:v>16.54690303349844</c:v>
                </c:pt>
                <c:pt idx="613">
                  <c:v>16.63634575259843</c:v>
                </c:pt>
                <c:pt idx="614">
                  <c:v>16.72578847169843</c:v>
                </c:pt>
                <c:pt idx="615">
                  <c:v>16.81523119079842</c:v>
                </c:pt>
                <c:pt idx="616">
                  <c:v>16.90467390989841</c:v>
                </c:pt>
                <c:pt idx="617">
                  <c:v>16.9941166289984</c:v>
                </c:pt>
                <c:pt idx="618">
                  <c:v>17.08355934809839</c:v>
                </c:pt>
                <c:pt idx="619">
                  <c:v>17.17300206719838</c:v>
                </c:pt>
                <c:pt idx="620">
                  <c:v>17.26244478629837</c:v>
                </c:pt>
                <c:pt idx="621">
                  <c:v>17.35188750539837</c:v>
                </c:pt>
                <c:pt idx="622">
                  <c:v>17.44133022449836</c:v>
                </c:pt>
                <c:pt idx="623">
                  <c:v>17.53077294359835</c:v>
                </c:pt>
                <c:pt idx="624">
                  <c:v>17.62021566269834</c:v>
                </c:pt>
                <c:pt idx="625">
                  <c:v>17.70965838179833</c:v>
                </c:pt>
                <c:pt idx="626">
                  <c:v>17.79910110089833</c:v>
                </c:pt>
                <c:pt idx="627">
                  <c:v>17.88854381999832</c:v>
                </c:pt>
                <c:pt idx="628">
                  <c:v>17.97798653909831</c:v>
                </c:pt>
                <c:pt idx="629">
                  <c:v>18.0674292581983</c:v>
                </c:pt>
                <c:pt idx="630">
                  <c:v>18.1568719772983</c:v>
                </c:pt>
                <c:pt idx="631">
                  <c:v>18.24631469639828</c:v>
                </c:pt>
                <c:pt idx="632">
                  <c:v>18.33575741549827</c:v>
                </c:pt>
                <c:pt idx="633">
                  <c:v>18.42520013459827</c:v>
                </c:pt>
                <c:pt idx="634">
                  <c:v>18.51464285369826</c:v>
                </c:pt>
                <c:pt idx="635">
                  <c:v>18.60408557279825</c:v>
                </c:pt>
                <c:pt idx="636">
                  <c:v>18.69352829189824</c:v>
                </c:pt>
                <c:pt idx="637">
                  <c:v>18.78297101099823</c:v>
                </c:pt>
                <c:pt idx="638">
                  <c:v>18.87241373009822</c:v>
                </c:pt>
                <c:pt idx="639">
                  <c:v>18.96185644919822</c:v>
                </c:pt>
                <c:pt idx="640">
                  <c:v>19.05129916829821</c:v>
                </c:pt>
                <c:pt idx="641">
                  <c:v>19.1407418873982</c:v>
                </c:pt>
                <c:pt idx="642">
                  <c:v>19.2301846064982</c:v>
                </c:pt>
                <c:pt idx="643">
                  <c:v>19.31962732559818</c:v>
                </c:pt>
                <c:pt idx="644">
                  <c:v>19.40907004469817</c:v>
                </c:pt>
                <c:pt idx="645">
                  <c:v>19.49851276379816</c:v>
                </c:pt>
                <c:pt idx="646">
                  <c:v>19.58795548289815</c:v>
                </c:pt>
                <c:pt idx="647">
                  <c:v>19.67739820199815</c:v>
                </c:pt>
                <c:pt idx="648">
                  <c:v>19.76684092109814</c:v>
                </c:pt>
                <c:pt idx="649">
                  <c:v>19.85628364019813</c:v>
                </c:pt>
                <c:pt idx="650">
                  <c:v>19.94572635929812</c:v>
                </c:pt>
                <c:pt idx="651">
                  <c:v>20.03516907839812</c:v>
                </c:pt>
                <c:pt idx="652">
                  <c:v>20.1246117974981</c:v>
                </c:pt>
                <c:pt idx="653">
                  <c:v>20.2140545165981</c:v>
                </c:pt>
                <c:pt idx="654">
                  <c:v>20.30349723569809</c:v>
                </c:pt>
                <c:pt idx="655">
                  <c:v>20.39293995479808</c:v>
                </c:pt>
                <c:pt idx="656">
                  <c:v>20.48238267389807</c:v>
                </c:pt>
                <c:pt idx="657">
                  <c:v>20.57182539299806</c:v>
                </c:pt>
                <c:pt idx="658">
                  <c:v>20.66126811209805</c:v>
                </c:pt>
                <c:pt idx="659">
                  <c:v>20.75071083119805</c:v>
                </c:pt>
                <c:pt idx="660">
                  <c:v>20.84015355029804</c:v>
                </c:pt>
                <c:pt idx="661">
                  <c:v>20.92959626939803</c:v>
                </c:pt>
                <c:pt idx="662">
                  <c:v>21.01903898849802</c:v>
                </c:pt>
                <c:pt idx="663">
                  <c:v>21.10848170759801</c:v>
                </c:pt>
                <c:pt idx="664">
                  <c:v>21.197924426698</c:v>
                </c:pt>
                <c:pt idx="665">
                  <c:v>21.287367145798</c:v>
                </c:pt>
                <c:pt idx="666">
                  <c:v>21.37680986489799</c:v>
                </c:pt>
                <c:pt idx="667">
                  <c:v>21.46625258399798</c:v>
                </c:pt>
                <c:pt idx="668">
                  <c:v>21.55569530309797</c:v>
                </c:pt>
                <c:pt idx="669">
                  <c:v>21.64513802219796</c:v>
                </c:pt>
                <c:pt idx="670">
                  <c:v>21.73458074129795</c:v>
                </c:pt>
                <c:pt idx="671">
                  <c:v>21.82402346039795</c:v>
                </c:pt>
                <c:pt idx="672">
                  <c:v>21.91346617949794</c:v>
                </c:pt>
                <c:pt idx="673">
                  <c:v>22.00290889859793</c:v>
                </c:pt>
                <c:pt idx="674">
                  <c:v>22.09235161769792</c:v>
                </c:pt>
                <c:pt idx="675">
                  <c:v>22.18179433679791</c:v>
                </c:pt>
                <c:pt idx="676">
                  <c:v>22.27123705589791</c:v>
                </c:pt>
                <c:pt idx="677">
                  <c:v>22.36067977499789</c:v>
                </c:pt>
              </c:numCache>
            </c:numRef>
          </c:xVal>
          <c:yVal>
            <c:numRef>
              <c:f>'de Moivre–Laplace'!$C$710:$C$1387</c:f>
              <c:numCache>
                <c:formatCode>General</c:formatCode>
                <c:ptCount val="678"/>
                <c:pt idx="3">
                  <c:v>0.00396825396825397</c:v>
                </c:pt>
                <c:pt idx="4">
                  <c:v>0.0396825396825397</c:v>
                </c:pt>
                <c:pt idx="5">
                  <c:v>0.178571428571428</c:v>
                </c:pt>
                <c:pt idx="6">
                  <c:v>0.476190476190476</c:v>
                </c:pt>
                <c:pt idx="7">
                  <c:v>0.833333333333333</c:v>
                </c:pt>
                <c:pt idx="8">
                  <c:v>1.0</c:v>
                </c:pt>
                <c:pt idx="9">
                  <c:v>0.833333333333333</c:v>
                </c:pt>
                <c:pt idx="10">
                  <c:v>0.476190476190476</c:v>
                </c:pt>
                <c:pt idx="11">
                  <c:v>0.178571428571428</c:v>
                </c:pt>
                <c:pt idx="12">
                  <c:v>0.0396825396825397</c:v>
                </c:pt>
                <c:pt idx="13">
                  <c:v>0.00396825396825397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'de Moivre–Laplace'!$D$709</c:f>
              <c:strCache>
                <c:ptCount val="1"/>
                <c:pt idx="0">
                  <c:v>n = 20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'de Moivre–Laplace'!$A$710:$A$1387</c:f>
              <c:numCache>
                <c:formatCode>General</c:formatCode>
                <c:ptCount val="678"/>
                <c:pt idx="0">
                  <c:v>-1.414213562373095</c:v>
                </c:pt>
                <c:pt idx="1">
                  <c:v>0.0</c:v>
                </c:pt>
                <c:pt idx="2">
                  <c:v>1.414213562373095</c:v>
                </c:pt>
                <c:pt idx="3">
                  <c:v>-3.16227766016838</c:v>
                </c:pt>
                <c:pt idx="4">
                  <c:v>-2.529822128134704</c:v>
                </c:pt>
                <c:pt idx="5">
                  <c:v>-1.897366596101027</c:v>
                </c:pt>
                <c:pt idx="6">
                  <c:v>-1.264911064067352</c:v>
                </c:pt>
                <c:pt idx="7">
                  <c:v>-0.632455532033676</c:v>
                </c:pt>
                <c:pt idx="8">
                  <c:v>0.0</c:v>
                </c:pt>
                <c:pt idx="9">
                  <c:v>0.632455532033676</c:v>
                </c:pt>
                <c:pt idx="10">
                  <c:v>1.264911064067352</c:v>
                </c:pt>
                <c:pt idx="11">
                  <c:v>1.897366596101027</c:v>
                </c:pt>
                <c:pt idx="12">
                  <c:v>2.529822128134704</c:v>
                </c:pt>
                <c:pt idx="13">
                  <c:v>3.16227766016838</c:v>
                </c:pt>
                <c:pt idx="14">
                  <c:v>-4.47213595499958</c:v>
                </c:pt>
                <c:pt idx="15">
                  <c:v>-4.024922359499621</c:v>
                </c:pt>
                <c:pt idx="16">
                  <c:v>-3.577708763999663</c:v>
                </c:pt>
                <c:pt idx="17">
                  <c:v>-3.130495168499706</c:v>
                </c:pt>
                <c:pt idx="18">
                  <c:v>-2.683281572999747</c:v>
                </c:pt>
                <c:pt idx="19">
                  <c:v>-2.23606797749979</c:v>
                </c:pt>
                <c:pt idx="20">
                  <c:v>-1.788854381999832</c:v>
                </c:pt>
                <c:pt idx="21">
                  <c:v>-1.341640786499874</c:v>
                </c:pt>
                <c:pt idx="22">
                  <c:v>-0.894427190999916</c:v>
                </c:pt>
                <c:pt idx="23">
                  <c:v>-0.447213595499958</c:v>
                </c:pt>
                <c:pt idx="24">
                  <c:v>0.0</c:v>
                </c:pt>
                <c:pt idx="25">
                  <c:v>0.447213595499958</c:v>
                </c:pt>
                <c:pt idx="26">
                  <c:v>0.894427190999916</c:v>
                </c:pt>
                <c:pt idx="27">
                  <c:v>1.341640786499874</c:v>
                </c:pt>
                <c:pt idx="28">
                  <c:v>1.788854381999832</c:v>
                </c:pt>
                <c:pt idx="29">
                  <c:v>2.23606797749979</c:v>
                </c:pt>
                <c:pt idx="30">
                  <c:v>2.683281572999747</c:v>
                </c:pt>
                <c:pt idx="31">
                  <c:v>3.130495168499706</c:v>
                </c:pt>
                <c:pt idx="32">
                  <c:v>3.577708763999663</c:v>
                </c:pt>
                <c:pt idx="33">
                  <c:v>4.024922359499621</c:v>
                </c:pt>
                <c:pt idx="34">
                  <c:v>4.47213595499958</c:v>
                </c:pt>
                <c:pt idx="35">
                  <c:v>-6.324555320336758</c:v>
                </c:pt>
                <c:pt idx="36">
                  <c:v>-6.00832755431992</c:v>
                </c:pt>
                <c:pt idx="37">
                  <c:v>-5.692099788303082</c:v>
                </c:pt>
                <c:pt idx="38">
                  <c:v>-5.375872022286244</c:v>
                </c:pt>
                <c:pt idx="39">
                  <c:v>-5.059644256269407</c:v>
                </c:pt>
                <c:pt idx="40">
                  <c:v>-4.743416490252568</c:v>
                </c:pt>
                <c:pt idx="41">
                  <c:v>-4.427188724235731</c:v>
                </c:pt>
                <c:pt idx="42">
                  <c:v>-4.110960958218893</c:v>
                </c:pt>
                <c:pt idx="43">
                  <c:v>-3.794733192202055</c:v>
                </c:pt>
                <c:pt idx="44">
                  <c:v>-3.478505426185217</c:v>
                </c:pt>
                <c:pt idx="45">
                  <c:v>-3.16227766016838</c:v>
                </c:pt>
                <c:pt idx="46">
                  <c:v>-2.846049894151541</c:v>
                </c:pt>
                <c:pt idx="47">
                  <c:v>-2.529822128134704</c:v>
                </c:pt>
                <c:pt idx="48">
                  <c:v>-2.213594362117865</c:v>
                </c:pt>
                <c:pt idx="49">
                  <c:v>-1.897366596101027</c:v>
                </c:pt>
                <c:pt idx="50">
                  <c:v>-1.58113883008419</c:v>
                </c:pt>
                <c:pt idx="51">
                  <c:v>-1.264911064067352</c:v>
                </c:pt>
                <c:pt idx="52">
                  <c:v>-0.948683298050514</c:v>
                </c:pt>
                <c:pt idx="53">
                  <c:v>-0.632455532033676</c:v>
                </c:pt>
                <c:pt idx="54">
                  <c:v>-0.316227766016838</c:v>
                </c:pt>
                <c:pt idx="55">
                  <c:v>0.0</c:v>
                </c:pt>
                <c:pt idx="56">
                  <c:v>0.316227766016838</c:v>
                </c:pt>
                <c:pt idx="57">
                  <c:v>0.632455532033676</c:v>
                </c:pt>
                <c:pt idx="58">
                  <c:v>0.948683298050514</c:v>
                </c:pt>
                <c:pt idx="59">
                  <c:v>1.264911064067352</c:v>
                </c:pt>
                <c:pt idx="60">
                  <c:v>1.58113883008419</c:v>
                </c:pt>
                <c:pt idx="61">
                  <c:v>1.897366596101027</c:v>
                </c:pt>
                <c:pt idx="62">
                  <c:v>2.213594362117865</c:v>
                </c:pt>
                <c:pt idx="63">
                  <c:v>2.529822128134704</c:v>
                </c:pt>
                <c:pt idx="64">
                  <c:v>2.846049894151541</c:v>
                </c:pt>
                <c:pt idx="65">
                  <c:v>3.16227766016838</c:v>
                </c:pt>
                <c:pt idx="66">
                  <c:v>3.478505426185217</c:v>
                </c:pt>
                <c:pt idx="67">
                  <c:v>3.794733192202055</c:v>
                </c:pt>
                <c:pt idx="68">
                  <c:v>4.110960958218893</c:v>
                </c:pt>
                <c:pt idx="69">
                  <c:v>4.427188724235731</c:v>
                </c:pt>
                <c:pt idx="70">
                  <c:v>4.743416490252568</c:v>
                </c:pt>
                <c:pt idx="71">
                  <c:v>5.059644256269407</c:v>
                </c:pt>
                <c:pt idx="72">
                  <c:v>5.375872022286244</c:v>
                </c:pt>
                <c:pt idx="73">
                  <c:v>5.692099788303082</c:v>
                </c:pt>
                <c:pt idx="74">
                  <c:v>6.00832755431992</c:v>
                </c:pt>
                <c:pt idx="75">
                  <c:v>6.324555320336758</c:v>
                </c:pt>
                <c:pt idx="76">
                  <c:v>-10.0</c:v>
                </c:pt>
                <c:pt idx="77">
                  <c:v>-9.8</c:v>
                </c:pt>
                <c:pt idx="78">
                  <c:v>-9.6</c:v>
                </c:pt>
                <c:pt idx="79">
                  <c:v>-9.4</c:v>
                </c:pt>
                <c:pt idx="80">
                  <c:v>-9.2</c:v>
                </c:pt>
                <c:pt idx="81">
                  <c:v>-9.0</c:v>
                </c:pt>
                <c:pt idx="82">
                  <c:v>-8.8</c:v>
                </c:pt>
                <c:pt idx="83">
                  <c:v>-8.6</c:v>
                </c:pt>
                <c:pt idx="84">
                  <c:v>-8.4</c:v>
                </c:pt>
                <c:pt idx="85">
                  <c:v>-8.2</c:v>
                </c:pt>
                <c:pt idx="86">
                  <c:v>-8.0</c:v>
                </c:pt>
                <c:pt idx="87">
                  <c:v>-7.8</c:v>
                </c:pt>
                <c:pt idx="88">
                  <c:v>-7.6</c:v>
                </c:pt>
                <c:pt idx="89">
                  <c:v>-7.4</c:v>
                </c:pt>
                <c:pt idx="90">
                  <c:v>-7.2</c:v>
                </c:pt>
                <c:pt idx="91">
                  <c:v>-7.0</c:v>
                </c:pt>
                <c:pt idx="92">
                  <c:v>-6.8</c:v>
                </c:pt>
                <c:pt idx="93">
                  <c:v>-6.6</c:v>
                </c:pt>
                <c:pt idx="94">
                  <c:v>-6.4</c:v>
                </c:pt>
                <c:pt idx="95">
                  <c:v>-6.2</c:v>
                </c:pt>
                <c:pt idx="96">
                  <c:v>-6.0</c:v>
                </c:pt>
                <c:pt idx="97">
                  <c:v>-5.8</c:v>
                </c:pt>
                <c:pt idx="98">
                  <c:v>-5.6</c:v>
                </c:pt>
                <c:pt idx="99">
                  <c:v>-5.4</c:v>
                </c:pt>
                <c:pt idx="100">
                  <c:v>-5.2</c:v>
                </c:pt>
                <c:pt idx="101">
                  <c:v>-5.0</c:v>
                </c:pt>
                <c:pt idx="102">
                  <c:v>-4.8</c:v>
                </c:pt>
                <c:pt idx="103">
                  <c:v>-4.6</c:v>
                </c:pt>
                <c:pt idx="104">
                  <c:v>-4.4</c:v>
                </c:pt>
                <c:pt idx="105">
                  <c:v>-4.2</c:v>
                </c:pt>
                <c:pt idx="106">
                  <c:v>-4.0</c:v>
                </c:pt>
                <c:pt idx="107">
                  <c:v>-3.8</c:v>
                </c:pt>
                <c:pt idx="108">
                  <c:v>-3.6</c:v>
                </c:pt>
                <c:pt idx="109">
                  <c:v>-3.4</c:v>
                </c:pt>
                <c:pt idx="110">
                  <c:v>-3.2</c:v>
                </c:pt>
                <c:pt idx="111">
                  <c:v>-3.0</c:v>
                </c:pt>
                <c:pt idx="112">
                  <c:v>-2.8</c:v>
                </c:pt>
                <c:pt idx="113">
                  <c:v>-2.6</c:v>
                </c:pt>
                <c:pt idx="114">
                  <c:v>-2.4</c:v>
                </c:pt>
                <c:pt idx="115">
                  <c:v>-2.2</c:v>
                </c:pt>
                <c:pt idx="116">
                  <c:v>-2.0</c:v>
                </c:pt>
                <c:pt idx="117">
                  <c:v>-1.8</c:v>
                </c:pt>
                <c:pt idx="118">
                  <c:v>-1.6</c:v>
                </c:pt>
                <c:pt idx="119">
                  <c:v>-1.4</c:v>
                </c:pt>
                <c:pt idx="120">
                  <c:v>-1.2</c:v>
                </c:pt>
                <c:pt idx="121">
                  <c:v>-1.0</c:v>
                </c:pt>
                <c:pt idx="122">
                  <c:v>-0.8</c:v>
                </c:pt>
                <c:pt idx="123">
                  <c:v>-0.6</c:v>
                </c:pt>
                <c:pt idx="124">
                  <c:v>-0.4</c:v>
                </c:pt>
                <c:pt idx="125">
                  <c:v>-0.2</c:v>
                </c:pt>
                <c:pt idx="126">
                  <c:v>0.0</c:v>
                </c:pt>
                <c:pt idx="127">
                  <c:v>0.2</c:v>
                </c:pt>
                <c:pt idx="128">
                  <c:v>0.4</c:v>
                </c:pt>
                <c:pt idx="129">
                  <c:v>0.6</c:v>
                </c:pt>
                <c:pt idx="130">
                  <c:v>0.8</c:v>
                </c:pt>
                <c:pt idx="131">
                  <c:v>1.0</c:v>
                </c:pt>
                <c:pt idx="132">
                  <c:v>1.2</c:v>
                </c:pt>
                <c:pt idx="133">
                  <c:v>1.4</c:v>
                </c:pt>
                <c:pt idx="134">
                  <c:v>1.6</c:v>
                </c:pt>
                <c:pt idx="135">
                  <c:v>1.8</c:v>
                </c:pt>
                <c:pt idx="136">
                  <c:v>2.0</c:v>
                </c:pt>
                <c:pt idx="137">
                  <c:v>2.2</c:v>
                </c:pt>
                <c:pt idx="138">
                  <c:v>2.4</c:v>
                </c:pt>
                <c:pt idx="139">
                  <c:v>2.6</c:v>
                </c:pt>
                <c:pt idx="140">
                  <c:v>2.8</c:v>
                </c:pt>
                <c:pt idx="141">
                  <c:v>3.0</c:v>
                </c:pt>
                <c:pt idx="142">
                  <c:v>3.2</c:v>
                </c:pt>
                <c:pt idx="143">
                  <c:v>3.4</c:v>
                </c:pt>
                <c:pt idx="144">
                  <c:v>3.6</c:v>
                </c:pt>
                <c:pt idx="145">
                  <c:v>3.8</c:v>
                </c:pt>
                <c:pt idx="146">
                  <c:v>4.0</c:v>
                </c:pt>
                <c:pt idx="147">
                  <c:v>4.2</c:v>
                </c:pt>
                <c:pt idx="148">
                  <c:v>4.4</c:v>
                </c:pt>
                <c:pt idx="149">
                  <c:v>4.6</c:v>
                </c:pt>
                <c:pt idx="150">
                  <c:v>4.8</c:v>
                </c:pt>
                <c:pt idx="151">
                  <c:v>5.0</c:v>
                </c:pt>
                <c:pt idx="152">
                  <c:v>5.2</c:v>
                </c:pt>
                <c:pt idx="153">
                  <c:v>5.4</c:v>
                </c:pt>
                <c:pt idx="154">
                  <c:v>5.6</c:v>
                </c:pt>
                <c:pt idx="155">
                  <c:v>5.8</c:v>
                </c:pt>
                <c:pt idx="156">
                  <c:v>6.0</c:v>
                </c:pt>
                <c:pt idx="157">
                  <c:v>6.2</c:v>
                </c:pt>
                <c:pt idx="158">
                  <c:v>6.4</c:v>
                </c:pt>
                <c:pt idx="159">
                  <c:v>6.6</c:v>
                </c:pt>
                <c:pt idx="160">
                  <c:v>6.8</c:v>
                </c:pt>
                <c:pt idx="161">
                  <c:v>7.0</c:v>
                </c:pt>
                <c:pt idx="162">
                  <c:v>7.2</c:v>
                </c:pt>
                <c:pt idx="163">
                  <c:v>7.4</c:v>
                </c:pt>
                <c:pt idx="164">
                  <c:v>7.6</c:v>
                </c:pt>
                <c:pt idx="165">
                  <c:v>7.8</c:v>
                </c:pt>
                <c:pt idx="166">
                  <c:v>8.0</c:v>
                </c:pt>
                <c:pt idx="167">
                  <c:v>8.2</c:v>
                </c:pt>
                <c:pt idx="168">
                  <c:v>8.4</c:v>
                </c:pt>
                <c:pt idx="169">
                  <c:v>8.6</c:v>
                </c:pt>
                <c:pt idx="170">
                  <c:v>8.8</c:v>
                </c:pt>
                <c:pt idx="171">
                  <c:v>9.0</c:v>
                </c:pt>
                <c:pt idx="172">
                  <c:v>9.2</c:v>
                </c:pt>
                <c:pt idx="173">
                  <c:v>9.4</c:v>
                </c:pt>
                <c:pt idx="174">
                  <c:v>9.6</c:v>
                </c:pt>
                <c:pt idx="175">
                  <c:v>9.8</c:v>
                </c:pt>
                <c:pt idx="176">
                  <c:v>10.0</c:v>
                </c:pt>
                <c:pt idx="177">
                  <c:v>-22.36067977499789</c:v>
                </c:pt>
                <c:pt idx="178">
                  <c:v>-22.27123705589791</c:v>
                </c:pt>
                <c:pt idx="179">
                  <c:v>-22.18179433679791</c:v>
                </c:pt>
                <c:pt idx="180">
                  <c:v>-22.09235161769792</c:v>
                </c:pt>
                <c:pt idx="181">
                  <c:v>-22.00290889859793</c:v>
                </c:pt>
                <c:pt idx="182">
                  <c:v>-21.91346617949794</c:v>
                </c:pt>
                <c:pt idx="183">
                  <c:v>-21.82402346039795</c:v>
                </c:pt>
                <c:pt idx="184">
                  <c:v>-21.73458074129795</c:v>
                </c:pt>
                <c:pt idx="185">
                  <c:v>-21.64513802219796</c:v>
                </c:pt>
                <c:pt idx="186">
                  <c:v>-21.55569530309797</c:v>
                </c:pt>
                <c:pt idx="187">
                  <c:v>-21.46625258399798</c:v>
                </c:pt>
                <c:pt idx="188">
                  <c:v>-21.37680986489799</c:v>
                </c:pt>
                <c:pt idx="189">
                  <c:v>-21.287367145798</c:v>
                </c:pt>
                <c:pt idx="190">
                  <c:v>-21.197924426698</c:v>
                </c:pt>
                <c:pt idx="191">
                  <c:v>-21.10848170759801</c:v>
                </c:pt>
                <c:pt idx="192">
                  <c:v>-21.01903898849802</c:v>
                </c:pt>
                <c:pt idx="193">
                  <c:v>-20.92959626939803</c:v>
                </c:pt>
                <c:pt idx="194">
                  <c:v>-20.84015355029804</c:v>
                </c:pt>
                <c:pt idx="195">
                  <c:v>-20.75071083119805</c:v>
                </c:pt>
                <c:pt idx="196">
                  <c:v>-20.66126811209805</c:v>
                </c:pt>
                <c:pt idx="197">
                  <c:v>-20.57182539299806</c:v>
                </c:pt>
                <c:pt idx="198">
                  <c:v>-20.48238267389807</c:v>
                </c:pt>
                <c:pt idx="199">
                  <c:v>-20.39293995479808</c:v>
                </c:pt>
                <c:pt idx="200">
                  <c:v>-20.30349723569809</c:v>
                </c:pt>
                <c:pt idx="201">
                  <c:v>-20.2140545165981</c:v>
                </c:pt>
                <c:pt idx="202">
                  <c:v>-20.1246117974981</c:v>
                </c:pt>
                <c:pt idx="203">
                  <c:v>-20.03516907839812</c:v>
                </c:pt>
                <c:pt idx="204">
                  <c:v>-19.94572635929812</c:v>
                </c:pt>
                <c:pt idx="205">
                  <c:v>-19.85628364019813</c:v>
                </c:pt>
                <c:pt idx="206">
                  <c:v>-19.76684092109814</c:v>
                </c:pt>
                <c:pt idx="207">
                  <c:v>-19.67739820199815</c:v>
                </c:pt>
                <c:pt idx="208">
                  <c:v>-19.58795548289815</c:v>
                </c:pt>
                <c:pt idx="209">
                  <c:v>-19.49851276379816</c:v>
                </c:pt>
                <c:pt idx="210">
                  <c:v>-19.40907004469817</c:v>
                </c:pt>
                <c:pt idx="211">
                  <c:v>-19.31962732559818</c:v>
                </c:pt>
                <c:pt idx="212">
                  <c:v>-19.2301846064982</c:v>
                </c:pt>
                <c:pt idx="213">
                  <c:v>-19.1407418873982</c:v>
                </c:pt>
                <c:pt idx="214">
                  <c:v>-19.05129916829821</c:v>
                </c:pt>
                <c:pt idx="215">
                  <c:v>-18.96185644919822</c:v>
                </c:pt>
                <c:pt idx="216">
                  <c:v>-18.87241373009822</c:v>
                </c:pt>
                <c:pt idx="217">
                  <c:v>-18.78297101099823</c:v>
                </c:pt>
                <c:pt idx="218">
                  <c:v>-18.69352829189824</c:v>
                </c:pt>
                <c:pt idx="219">
                  <c:v>-18.60408557279825</c:v>
                </c:pt>
                <c:pt idx="220">
                  <c:v>-18.51464285369826</c:v>
                </c:pt>
                <c:pt idx="221">
                  <c:v>-18.42520013459827</c:v>
                </c:pt>
                <c:pt idx="222">
                  <c:v>-18.33575741549827</c:v>
                </c:pt>
                <c:pt idx="223">
                  <c:v>-18.24631469639828</c:v>
                </c:pt>
                <c:pt idx="224">
                  <c:v>-18.1568719772983</c:v>
                </c:pt>
                <c:pt idx="225">
                  <c:v>-18.0674292581983</c:v>
                </c:pt>
                <c:pt idx="226">
                  <c:v>-17.97798653909831</c:v>
                </c:pt>
                <c:pt idx="227">
                  <c:v>-17.88854381999832</c:v>
                </c:pt>
                <c:pt idx="228">
                  <c:v>-17.79910110089833</c:v>
                </c:pt>
                <c:pt idx="229">
                  <c:v>-17.70965838179833</c:v>
                </c:pt>
                <c:pt idx="230">
                  <c:v>-17.62021566269834</c:v>
                </c:pt>
                <c:pt idx="231">
                  <c:v>-17.53077294359835</c:v>
                </c:pt>
                <c:pt idx="232">
                  <c:v>-17.44133022449836</c:v>
                </c:pt>
                <c:pt idx="233">
                  <c:v>-17.35188750539837</c:v>
                </c:pt>
                <c:pt idx="234">
                  <c:v>-17.26244478629837</c:v>
                </c:pt>
                <c:pt idx="235">
                  <c:v>-17.17300206719838</c:v>
                </c:pt>
                <c:pt idx="236">
                  <c:v>-17.08355934809839</c:v>
                </c:pt>
                <c:pt idx="237">
                  <c:v>-16.9941166289984</c:v>
                </c:pt>
                <c:pt idx="238">
                  <c:v>-16.90467390989841</c:v>
                </c:pt>
                <c:pt idx="239">
                  <c:v>-16.81523119079842</c:v>
                </c:pt>
                <c:pt idx="240">
                  <c:v>-16.72578847169843</c:v>
                </c:pt>
                <c:pt idx="241">
                  <c:v>-16.63634575259843</c:v>
                </c:pt>
                <c:pt idx="242">
                  <c:v>-16.54690303349844</c:v>
                </c:pt>
                <c:pt idx="243">
                  <c:v>-16.45746031439845</c:v>
                </c:pt>
                <c:pt idx="244">
                  <c:v>-16.36801759529846</c:v>
                </c:pt>
                <c:pt idx="245">
                  <c:v>-16.27857487619847</c:v>
                </c:pt>
                <c:pt idx="246">
                  <c:v>-16.18913215709848</c:v>
                </c:pt>
                <c:pt idx="247">
                  <c:v>-16.09968943799849</c:v>
                </c:pt>
                <c:pt idx="248">
                  <c:v>-16.0102467188985</c:v>
                </c:pt>
                <c:pt idx="249">
                  <c:v>-15.9208039997985</c:v>
                </c:pt>
                <c:pt idx="250">
                  <c:v>-15.83136128069851</c:v>
                </c:pt>
                <c:pt idx="251">
                  <c:v>-15.74191856159852</c:v>
                </c:pt>
                <c:pt idx="252">
                  <c:v>-15.65247584249853</c:v>
                </c:pt>
                <c:pt idx="253">
                  <c:v>-15.56303312339853</c:v>
                </c:pt>
                <c:pt idx="254">
                  <c:v>-15.47359040429854</c:v>
                </c:pt>
                <c:pt idx="255">
                  <c:v>-15.38414768519855</c:v>
                </c:pt>
                <c:pt idx="256">
                  <c:v>-15.29470496609856</c:v>
                </c:pt>
                <c:pt idx="257">
                  <c:v>-15.20526224699857</c:v>
                </c:pt>
                <c:pt idx="258">
                  <c:v>-15.11581952789858</c:v>
                </c:pt>
                <c:pt idx="259">
                  <c:v>-15.02637680879859</c:v>
                </c:pt>
                <c:pt idx="260">
                  <c:v>-14.93693408969859</c:v>
                </c:pt>
                <c:pt idx="261">
                  <c:v>-14.8474913705986</c:v>
                </c:pt>
                <c:pt idx="262">
                  <c:v>-14.75804865149861</c:v>
                </c:pt>
                <c:pt idx="263">
                  <c:v>-14.66860593239862</c:v>
                </c:pt>
                <c:pt idx="264">
                  <c:v>-14.57916321329863</c:v>
                </c:pt>
                <c:pt idx="265">
                  <c:v>-14.48972049419864</c:v>
                </c:pt>
                <c:pt idx="266">
                  <c:v>-14.40027777509865</c:v>
                </c:pt>
                <c:pt idx="267">
                  <c:v>-14.31083505599865</c:v>
                </c:pt>
                <c:pt idx="268">
                  <c:v>-14.22139233689866</c:v>
                </c:pt>
                <c:pt idx="269">
                  <c:v>-14.13194961779867</c:v>
                </c:pt>
                <c:pt idx="270">
                  <c:v>-14.04250689869868</c:v>
                </c:pt>
                <c:pt idx="271">
                  <c:v>-13.95306417959869</c:v>
                </c:pt>
                <c:pt idx="272">
                  <c:v>-13.8636214604987</c:v>
                </c:pt>
                <c:pt idx="273">
                  <c:v>-13.7741787413987</c:v>
                </c:pt>
                <c:pt idx="274">
                  <c:v>-13.68473602229871</c:v>
                </c:pt>
                <c:pt idx="275">
                  <c:v>-13.59529330319872</c:v>
                </c:pt>
                <c:pt idx="276">
                  <c:v>-13.50585058409873</c:v>
                </c:pt>
                <c:pt idx="277">
                  <c:v>-13.41640786499874</c:v>
                </c:pt>
                <c:pt idx="278">
                  <c:v>-13.32696514589875</c:v>
                </c:pt>
                <c:pt idx="279">
                  <c:v>-13.23752242679875</c:v>
                </c:pt>
                <c:pt idx="280">
                  <c:v>-13.14807970769876</c:v>
                </c:pt>
                <c:pt idx="281">
                  <c:v>-13.05863698859877</c:v>
                </c:pt>
                <c:pt idx="282">
                  <c:v>-12.96919426949878</c:v>
                </c:pt>
                <c:pt idx="283">
                  <c:v>-12.87975155039879</c:v>
                </c:pt>
                <c:pt idx="284">
                  <c:v>-12.7903088312988</c:v>
                </c:pt>
                <c:pt idx="285">
                  <c:v>-12.7008661121988</c:v>
                </c:pt>
                <c:pt idx="286">
                  <c:v>-12.61142339309881</c:v>
                </c:pt>
                <c:pt idx="287">
                  <c:v>-12.52198067399882</c:v>
                </c:pt>
                <c:pt idx="288">
                  <c:v>-12.43253795489883</c:v>
                </c:pt>
                <c:pt idx="289">
                  <c:v>-12.34309523579884</c:v>
                </c:pt>
                <c:pt idx="290">
                  <c:v>-12.25365251669885</c:v>
                </c:pt>
                <c:pt idx="291">
                  <c:v>-12.16420979759886</c:v>
                </c:pt>
                <c:pt idx="292">
                  <c:v>-12.07476707849886</c:v>
                </c:pt>
                <c:pt idx="293">
                  <c:v>-11.98532435939887</c:v>
                </c:pt>
                <c:pt idx="294">
                  <c:v>-11.89588164029888</c:v>
                </c:pt>
                <c:pt idx="295">
                  <c:v>-11.80643892119889</c:v>
                </c:pt>
                <c:pt idx="296">
                  <c:v>-11.7169962020989</c:v>
                </c:pt>
                <c:pt idx="297">
                  <c:v>-11.62755348299891</c:v>
                </c:pt>
                <c:pt idx="298">
                  <c:v>-11.53811076389891</c:v>
                </c:pt>
                <c:pt idx="299">
                  <c:v>-11.44866804479892</c:v>
                </c:pt>
                <c:pt idx="300">
                  <c:v>-11.35922532569893</c:v>
                </c:pt>
                <c:pt idx="301">
                  <c:v>-11.26978260659894</c:v>
                </c:pt>
                <c:pt idx="302">
                  <c:v>-11.18033988749895</c:v>
                </c:pt>
                <c:pt idx="303">
                  <c:v>-11.09089716839896</c:v>
                </c:pt>
                <c:pt idx="304">
                  <c:v>-11.00145444929896</c:v>
                </c:pt>
                <c:pt idx="305">
                  <c:v>-10.91201173019897</c:v>
                </c:pt>
                <c:pt idx="306">
                  <c:v>-10.82256901109898</c:v>
                </c:pt>
                <c:pt idx="307">
                  <c:v>-10.733126291999</c:v>
                </c:pt>
                <c:pt idx="308">
                  <c:v>-10.643683572899</c:v>
                </c:pt>
                <c:pt idx="309">
                  <c:v>-10.55424085379901</c:v>
                </c:pt>
                <c:pt idx="310">
                  <c:v>-10.46479813469901</c:v>
                </c:pt>
                <c:pt idx="311">
                  <c:v>-10.37535541559902</c:v>
                </c:pt>
                <c:pt idx="312">
                  <c:v>-10.28591269649903</c:v>
                </c:pt>
                <c:pt idx="313">
                  <c:v>-10.19646997739904</c:v>
                </c:pt>
                <c:pt idx="314">
                  <c:v>-10.10702725829905</c:v>
                </c:pt>
                <c:pt idx="315">
                  <c:v>-10.01758453919906</c:v>
                </c:pt>
                <c:pt idx="316">
                  <c:v>-9.928141820099066</c:v>
                </c:pt>
                <c:pt idx="317">
                  <c:v>-9.838699100999074</c:v>
                </c:pt>
                <c:pt idx="318">
                  <c:v>-9.749256381899082</c:v>
                </c:pt>
                <c:pt idx="319">
                  <c:v>-9.659813662799091</c:v>
                </c:pt>
                <c:pt idx="320">
                  <c:v>-9.5703709436991</c:v>
                </c:pt>
                <c:pt idx="321">
                  <c:v>-9.480928224599108</c:v>
                </c:pt>
                <c:pt idx="322">
                  <c:v>-9.391485505499115</c:v>
                </c:pt>
                <c:pt idx="323">
                  <c:v>-9.302042786399125</c:v>
                </c:pt>
                <c:pt idx="324">
                  <c:v>-9.212600067299133</c:v>
                </c:pt>
                <c:pt idx="325">
                  <c:v>-9.123157348199141</c:v>
                </c:pt>
                <c:pt idx="326">
                  <c:v>-9.03371462909915</c:v>
                </c:pt>
                <c:pt idx="327">
                  <c:v>-8.944271909999159</c:v>
                </c:pt>
                <c:pt idx="328">
                  <c:v>-8.854829190899167</c:v>
                </c:pt>
                <c:pt idx="329">
                  <c:v>-8.765386471799175</c:v>
                </c:pt>
                <c:pt idx="330">
                  <c:v>-8.675943752699183</c:v>
                </c:pt>
                <c:pt idx="331">
                  <c:v>-8.58650103359919</c:v>
                </c:pt>
                <c:pt idx="332">
                  <c:v>-8.4970583144992</c:v>
                </c:pt>
                <c:pt idx="333">
                  <c:v>-8.407615595399208</c:v>
                </c:pt>
                <c:pt idx="334">
                  <c:v>-8.318172876299216</c:v>
                </c:pt>
                <c:pt idx="335">
                  <c:v>-8.228730157199225</c:v>
                </c:pt>
                <c:pt idx="336">
                  <c:v>-8.139287438099234</c:v>
                </c:pt>
                <c:pt idx="337">
                  <c:v>-8.04984471899924</c:v>
                </c:pt>
                <c:pt idx="338">
                  <c:v>-7.960401999899251</c:v>
                </c:pt>
                <c:pt idx="339">
                  <c:v>-7.870959280799259</c:v>
                </c:pt>
                <c:pt idx="340">
                  <c:v>-7.781516561699267</c:v>
                </c:pt>
                <c:pt idx="341">
                  <c:v>-7.692073842599276</c:v>
                </c:pt>
                <c:pt idx="342">
                  <c:v>-7.602631123499284</c:v>
                </c:pt>
                <c:pt idx="343">
                  <c:v>-7.513188404399293</c:v>
                </c:pt>
                <c:pt idx="344">
                  <c:v>-7.4237456852993</c:v>
                </c:pt>
                <c:pt idx="345">
                  <c:v>-7.33430296619931</c:v>
                </c:pt>
                <c:pt idx="346">
                  <c:v>-7.244860247099318</c:v>
                </c:pt>
                <c:pt idx="347">
                  <c:v>-7.155417527999327</c:v>
                </c:pt>
                <c:pt idx="348">
                  <c:v>-7.065974808899335</c:v>
                </c:pt>
                <c:pt idx="349">
                  <c:v>-6.976532089799343</c:v>
                </c:pt>
                <c:pt idx="350">
                  <c:v>-6.887089370699352</c:v>
                </c:pt>
                <c:pt idx="351">
                  <c:v>-6.79764665159936</c:v>
                </c:pt>
                <c:pt idx="352">
                  <c:v>-6.708203932499368</c:v>
                </c:pt>
                <c:pt idx="353">
                  <c:v>-6.618761213399377</c:v>
                </c:pt>
                <c:pt idx="354">
                  <c:v>-6.529318494299385</c:v>
                </c:pt>
                <c:pt idx="355">
                  <c:v>-6.439875775199394</c:v>
                </c:pt>
                <c:pt idx="356">
                  <c:v>-6.350433056099402</c:v>
                </c:pt>
                <c:pt idx="357">
                  <c:v>-6.260990336999411</c:v>
                </c:pt>
                <c:pt idx="358">
                  <c:v>-6.171547617899419</c:v>
                </c:pt>
                <c:pt idx="359">
                  <c:v>-6.082104898799428</c:v>
                </c:pt>
                <c:pt idx="360">
                  <c:v>-5.992662179699435</c:v>
                </c:pt>
                <c:pt idx="361">
                  <c:v>-5.903219460599444</c:v>
                </c:pt>
                <c:pt idx="362">
                  <c:v>-5.813776741499453</c:v>
                </c:pt>
                <c:pt idx="363">
                  <c:v>-5.724334022399462</c:v>
                </c:pt>
                <c:pt idx="364">
                  <c:v>-5.63489130329947</c:v>
                </c:pt>
                <c:pt idx="365">
                  <c:v>-5.545448584199478</c:v>
                </c:pt>
                <c:pt idx="366">
                  <c:v>-5.456005865099486</c:v>
                </c:pt>
                <c:pt idx="367">
                  <c:v>-5.366563145999495</c:v>
                </c:pt>
                <c:pt idx="368">
                  <c:v>-5.277120426899503</c:v>
                </c:pt>
                <c:pt idx="369">
                  <c:v>-5.187677707799512</c:v>
                </c:pt>
                <c:pt idx="370">
                  <c:v>-5.09823498869952</c:v>
                </c:pt>
                <c:pt idx="371">
                  <c:v>-5.00879226959953</c:v>
                </c:pt>
                <c:pt idx="372">
                  <c:v>-4.919349550499537</c:v>
                </c:pt>
                <c:pt idx="373">
                  <c:v>-4.829906831399546</c:v>
                </c:pt>
                <c:pt idx="374">
                  <c:v>-4.740464112299554</c:v>
                </c:pt>
                <c:pt idx="375">
                  <c:v>-4.651021393199562</c:v>
                </c:pt>
                <c:pt idx="376">
                  <c:v>-4.561578674099571</c:v>
                </c:pt>
                <c:pt idx="377">
                  <c:v>-4.47213595499958</c:v>
                </c:pt>
                <c:pt idx="378">
                  <c:v>-4.382693235899587</c:v>
                </c:pt>
                <c:pt idx="379">
                  <c:v>-4.293250516799596</c:v>
                </c:pt>
                <c:pt idx="380">
                  <c:v>-4.203807797699604</c:v>
                </c:pt>
                <c:pt idx="381">
                  <c:v>-4.114365078599612</c:v>
                </c:pt>
                <c:pt idx="382">
                  <c:v>-4.024922359499621</c:v>
                </c:pt>
                <c:pt idx="383">
                  <c:v>-3.93547964039963</c:v>
                </c:pt>
                <c:pt idx="384">
                  <c:v>-3.846036921299638</c:v>
                </c:pt>
                <c:pt idx="385">
                  <c:v>-3.756594202199646</c:v>
                </c:pt>
                <c:pt idx="386">
                  <c:v>-3.667151483099655</c:v>
                </c:pt>
                <c:pt idx="387">
                  <c:v>-3.577708763999663</c:v>
                </c:pt>
                <c:pt idx="388">
                  <c:v>-3.488266044899672</c:v>
                </c:pt>
                <c:pt idx="389">
                  <c:v>-3.39882332579968</c:v>
                </c:pt>
                <c:pt idx="390">
                  <c:v>-3.309380606699689</c:v>
                </c:pt>
                <c:pt idx="391">
                  <c:v>-3.219937887599697</c:v>
                </c:pt>
                <c:pt idx="392">
                  <c:v>-3.130495168499706</c:v>
                </c:pt>
                <c:pt idx="393">
                  <c:v>-3.041052449399714</c:v>
                </c:pt>
                <c:pt idx="394">
                  <c:v>-2.951609730299722</c:v>
                </c:pt>
                <c:pt idx="395">
                  <c:v>-2.862167011199731</c:v>
                </c:pt>
                <c:pt idx="396">
                  <c:v>-2.77272429209974</c:v>
                </c:pt>
                <c:pt idx="397">
                  <c:v>-2.683281572999747</c:v>
                </c:pt>
                <c:pt idx="398">
                  <c:v>-2.593838853899756</c:v>
                </c:pt>
                <c:pt idx="399">
                  <c:v>-2.504396134799765</c:v>
                </c:pt>
                <c:pt idx="400">
                  <c:v>-2.414953415699773</c:v>
                </c:pt>
                <c:pt idx="401">
                  <c:v>-2.325510696599781</c:v>
                </c:pt>
                <c:pt idx="402">
                  <c:v>-2.23606797749979</c:v>
                </c:pt>
                <c:pt idx="403">
                  <c:v>-2.146625258399798</c:v>
                </c:pt>
                <c:pt idx="404">
                  <c:v>-2.057182539299806</c:v>
                </c:pt>
                <c:pt idx="405">
                  <c:v>-1.967739820199815</c:v>
                </c:pt>
                <c:pt idx="406">
                  <c:v>-1.878297101099823</c:v>
                </c:pt>
                <c:pt idx="407">
                  <c:v>-1.788854381999832</c:v>
                </c:pt>
                <c:pt idx="408">
                  <c:v>-1.69941166289984</c:v>
                </c:pt>
                <c:pt idx="409">
                  <c:v>-1.609968943799848</c:v>
                </c:pt>
                <c:pt idx="410">
                  <c:v>-1.520526224699857</c:v>
                </c:pt>
                <c:pt idx="411">
                  <c:v>-1.431083505599865</c:v>
                </c:pt>
                <c:pt idx="412">
                  <c:v>-1.341640786499874</c:v>
                </c:pt>
                <c:pt idx="413">
                  <c:v>-1.252198067399882</c:v>
                </c:pt>
                <c:pt idx="414">
                  <c:v>-1.162755348299891</c:v>
                </c:pt>
                <c:pt idx="415">
                  <c:v>-1.073312629199899</c:v>
                </c:pt>
                <c:pt idx="416">
                  <c:v>-0.983869910099907</c:v>
                </c:pt>
                <c:pt idx="417">
                  <c:v>-0.894427190999916</c:v>
                </c:pt>
                <c:pt idx="418">
                  <c:v>-0.804984471899924</c:v>
                </c:pt>
                <c:pt idx="419">
                  <c:v>-0.715541752799933</c:v>
                </c:pt>
                <c:pt idx="420">
                  <c:v>-0.626099033699941</c:v>
                </c:pt>
                <c:pt idx="421">
                  <c:v>-0.536656314599949</c:v>
                </c:pt>
                <c:pt idx="422">
                  <c:v>-0.447213595499958</c:v>
                </c:pt>
                <c:pt idx="423">
                  <c:v>-0.357770876399966</c:v>
                </c:pt>
                <c:pt idx="424">
                  <c:v>-0.268328157299975</c:v>
                </c:pt>
                <c:pt idx="425">
                  <c:v>-0.178885438199983</c:v>
                </c:pt>
                <c:pt idx="426">
                  <c:v>-0.0894427190999916</c:v>
                </c:pt>
                <c:pt idx="427">
                  <c:v>0.0</c:v>
                </c:pt>
                <c:pt idx="428">
                  <c:v>0.0894427190999916</c:v>
                </c:pt>
                <c:pt idx="429">
                  <c:v>0.178885438199983</c:v>
                </c:pt>
                <c:pt idx="430">
                  <c:v>0.268328157299975</c:v>
                </c:pt>
                <c:pt idx="431">
                  <c:v>0.357770876399966</c:v>
                </c:pt>
                <c:pt idx="432">
                  <c:v>0.447213595499958</c:v>
                </c:pt>
                <c:pt idx="433">
                  <c:v>0.536656314599949</c:v>
                </c:pt>
                <c:pt idx="434">
                  <c:v>0.626099033699941</c:v>
                </c:pt>
                <c:pt idx="435">
                  <c:v>0.715541752799933</c:v>
                </c:pt>
                <c:pt idx="436">
                  <c:v>0.804984471899924</c:v>
                </c:pt>
                <c:pt idx="437">
                  <c:v>0.894427190999916</c:v>
                </c:pt>
                <c:pt idx="438">
                  <c:v>0.983869910099907</c:v>
                </c:pt>
                <c:pt idx="439">
                  <c:v>1.073312629199899</c:v>
                </c:pt>
                <c:pt idx="440">
                  <c:v>1.162755348299891</c:v>
                </c:pt>
                <c:pt idx="441">
                  <c:v>1.252198067399882</c:v>
                </c:pt>
                <c:pt idx="442">
                  <c:v>1.341640786499874</c:v>
                </c:pt>
                <c:pt idx="443">
                  <c:v>1.431083505599865</c:v>
                </c:pt>
                <c:pt idx="444">
                  <c:v>1.520526224699857</c:v>
                </c:pt>
                <c:pt idx="445">
                  <c:v>1.609968943799848</c:v>
                </c:pt>
                <c:pt idx="446">
                  <c:v>1.69941166289984</c:v>
                </c:pt>
                <c:pt idx="447">
                  <c:v>1.788854381999832</c:v>
                </c:pt>
                <c:pt idx="448">
                  <c:v>1.878297101099823</c:v>
                </c:pt>
                <c:pt idx="449">
                  <c:v>1.967739820199815</c:v>
                </c:pt>
                <c:pt idx="450">
                  <c:v>2.057182539299806</c:v>
                </c:pt>
                <c:pt idx="451">
                  <c:v>2.146625258399798</c:v>
                </c:pt>
                <c:pt idx="452">
                  <c:v>2.23606797749979</c:v>
                </c:pt>
                <c:pt idx="453">
                  <c:v>2.325510696599781</c:v>
                </c:pt>
                <c:pt idx="454">
                  <c:v>2.414953415699773</c:v>
                </c:pt>
                <c:pt idx="455">
                  <c:v>2.504396134799765</c:v>
                </c:pt>
                <c:pt idx="456">
                  <c:v>2.593838853899756</c:v>
                </c:pt>
                <c:pt idx="457">
                  <c:v>2.683281572999747</c:v>
                </c:pt>
                <c:pt idx="458">
                  <c:v>2.77272429209974</c:v>
                </c:pt>
                <c:pt idx="459">
                  <c:v>2.862167011199731</c:v>
                </c:pt>
                <c:pt idx="460">
                  <c:v>2.951609730299722</c:v>
                </c:pt>
                <c:pt idx="461">
                  <c:v>3.041052449399714</c:v>
                </c:pt>
                <c:pt idx="462">
                  <c:v>3.130495168499706</c:v>
                </c:pt>
                <c:pt idx="463">
                  <c:v>3.219937887599697</c:v>
                </c:pt>
                <c:pt idx="464">
                  <c:v>3.309380606699689</c:v>
                </c:pt>
                <c:pt idx="465">
                  <c:v>3.39882332579968</c:v>
                </c:pt>
                <c:pt idx="466">
                  <c:v>3.488266044899672</c:v>
                </c:pt>
                <c:pt idx="467">
                  <c:v>3.577708763999663</c:v>
                </c:pt>
                <c:pt idx="468">
                  <c:v>3.667151483099655</c:v>
                </c:pt>
                <c:pt idx="469">
                  <c:v>3.756594202199646</c:v>
                </c:pt>
                <c:pt idx="470">
                  <c:v>3.846036921299638</c:v>
                </c:pt>
                <c:pt idx="471">
                  <c:v>3.93547964039963</c:v>
                </c:pt>
                <c:pt idx="472">
                  <c:v>4.024922359499621</c:v>
                </c:pt>
                <c:pt idx="473">
                  <c:v>4.114365078599612</c:v>
                </c:pt>
                <c:pt idx="474">
                  <c:v>4.203807797699604</c:v>
                </c:pt>
                <c:pt idx="475">
                  <c:v>4.293250516799596</c:v>
                </c:pt>
                <c:pt idx="476">
                  <c:v>4.382693235899587</c:v>
                </c:pt>
                <c:pt idx="477">
                  <c:v>4.47213595499958</c:v>
                </c:pt>
                <c:pt idx="478">
                  <c:v>4.561578674099571</c:v>
                </c:pt>
                <c:pt idx="479">
                  <c:v>4.651021393199562</c:v>
                </c:pt>
                <c:pt idx="480">
                  <c:v>4.740464112299554</c:v>
                </c:pt>
                <c:pt idx="481">
                  <c:v>4.829906831399546</c:v>
                </c:pt>
                <c:pt idx="482">
                  <c:v>4.919349550499537</c:v>
                </c:pt>
                <c:pt idx="483">
                  <c:v>5.00879226959953</c:v>
                </c:pt>
                <c:pt idx="484">
                  <c:v>5.09823498869952</c:v>
                </c:pt>
                <c:pt idx="485">
                  <c:v>5.187677707799512</c:v>
                </c:pt>
                <c:pt idx="486">
                  <c:v>5.277120426899503</c:v>
                </c:pt>
                <c:pt idx="487">
                  <c:v>5.366563145999495</c:v>
                </c:pt>
                <c:pt idx="488">
                  <c:v>5.456005865099486</c:v>
                </c:pt>
                <c:pt idx="489">
                  <c:v>5.545448584199478</c:v>
                </c:pt>
                <c:pt idx="490">
                  <c:v>5.63489130329947</c:v>
                </c:pt>
                <c:pt idx="491">
                  <c:v>5.724334022399462</c:v>
                </c:pt>
                <c:pt idx="492">
                  <c:v>5.813776741499453</c:v>
                </c:pt>
                <c:pt idx="493">
                  <c:v>5.903219460599444</c:v>
                </c:pt>
                <c:pt idx="494">
                  <c:v>5.992662179699435</c:v>
                </c:pt>
                <c:pt idx="495">
                  <c:v>6.082104898799428</c:v>
                </c:pt>
                <c:pt idx="496">
                  <c:v>6.171547617899419</c:v>
                </c:pt>
                <c:pt idx="497">
                  <c:v>6.260990336999411</c:v>
                </c:pt>
                <c:pt idx="498">
                  <c:v>6.350433056099402</c:v>
                </c:pt>
                <c:pt idx="499">
                  <c:v>6.439875775199394</c:v>
                </c:pt>
                <c:pt idx="500">
                  <c:v>6.529318494299385</c:v>
                </c:pt>
                <c:pt idx="501">
                  <c:v>6.618761213399377</c:v>
                </c:pt>
                <c:pt idx="502">
                  <c:v>6.708203932499368</c:v>
                </c:pt>
                <c:pt idx="503">
                  <c:v>6.79764665159936</c:v>
                </c:pt>
                <c:pt idx="504">
                  <c:v>6.887089370699352</c:v>
                </c:pt>
                <c:pt idx="505">
                  <c:v>6.976532089799343</c:v>
                </c:pt>
                <c:pt idx="506">
                  <c:v>7.065974808899335</c:v>
                </c:pt>
                <c:pt idx="507">
                  <c:v>7.155417527999327</c:v>
                </c:pt>
                <c:pt idx="508">
                  <c:v>7.244860247099318</c:v>
                </c:pt>
                <c:pt idx="509">
                  <c:v>7.33430296619931</c:v>
                </c:pt>
                <c:pt idx="510">
                  <c:v>7.4237456852993</c:v>
                </c:pt>
                <c:pt idx="511">
                  <c:v>7.513188404399293</c:v>
                </c:pt>
                <c:pt idx="512">
                  <c:v>7.602631123499284</c:v>
                </c:pt>
                <c:pt idx="513">
                  <c:v>7.692073842599276</c:v>
                </c:pt>
                <c:pt idx="514">
                  <c:v>7.781516561699267</c:v>
                </c:pt>
                <c:pt idx="515">
                  <c:v>7.870959280799259</c:v>
                </c:pt>
                <c:pt idx="516">
                  <c:v>7.960401999899251</c:v>
                </c:pt>
                <c:pt idx="517">
                  <c:v>8.04984471899924</c:v>
                </c:pt>
                <c:pt idx="518">
                  <c:v>8.139287438099234</c:v>
                </c:pt>
                <c:pt idx="519">
                  <c:v>8.228730157199225</c:v>
                </c:pt>
                <c:pt idx="520">
                  <c:v>8.318172876299216</c:v>
                </c:pt>
                <c:pt idx="521">
                  <c:v>8.407615595399208</c:v>
                </c:pt>
                <c:pt idx="522">
                  <c:v>8.4970583144992</c:v>
                </c:pt>
                <c:pt idx="523">
                  <c:v>8.58650103359919</c:v>
                </c:pt>
                <c:pt idx="524">
                  <c:v>8.675943752699183</c:v>
                </c:pt>
                <c:pt idx="525">
                  <c:v>8.765386471799175</c:v>
                </c:pt>
                <c:pt idx="526">
                  <c:v>8.854829190899167</c:v>
                </c:pt>
                <c:pt idx="527">
                  <c:v>8.944271909999159</c:v>
                </c:pt>
                <c:pt idx="528">
                  <c:v>9.03371462909915</c:v>
                </c:pt>
                <c:pt idx="529">
                  <c:v>9.123157348199141</c:v>
                </c:pt>
                <c:pt idx="530">
                  <c:v>9.212600067299133</c:v>
                </c:pt>
                <c:pt idx="531">
                  <c:v>9.302042786399125</c:v>
                </c:pt>
                <c:pt idx="532">
                  <c:v>9.391485505499115</c:v>
                </c:pt>
                <c:pt idx="533">
                  <c:v>9.480928224599108</c:v>
                </c:pt>
                <c:pt idx="534">
                  <c:v>9.5703709436991</c:v>
                </c:pt>
                <c:pt idx="535">
                  <c:v>9.659813662799091</c:v>
                </c:pt>
                <c:pt idx="536">
                  <c:v>9.749256381899082</c:v>
                </c:pt>
                <c:pt idx="537">
                  <c:v>9.838699100999074</c:v>
                </c:pt>
                <c:pt idx="538">
                  <c:v>9.928141820099066</c:v>
                </c:pt>
                <c:pt idx="539">
                  <c:v>10.01758453919906</c:v>
                </c:pt>
                <c:pt idx="540">
                  <c:v>10.10702725829905</c:v>
                </c:pt>
                <c:pt idx="541">
                  <c:v>10.19646997739904</c:v>
                </c:pt>
                <c:pt idx="542">
                  <c:v>10.28591269649903</c:v>
                </c:pt>
                <c:pt idx="543">
                  <c:v>10.37535541559902</c:v>
                </c:pt>
                <c:pt idx="544">
                  <c:v>10.46479813469901</c:v>
                </c:pt>
                <c:pt idx="545">
                  <c:v>10.55424085379901</c:v>
                </c:pt>
                <c:pt idx="546">
                  <c:v>10.643683572899</c:v>
                </c:pt>
                <c:pt idx="547">
                  <c:v>10.733126291999</c:v>
                </c:pt>
                <c:pt idx="548">
                  <c:v>10.82256901109898</c:v>
                </c:pt>
                <c:pt idx="549">
                  <c:v>10.91201173019897</c:v>
                </c:pt>
                <c:pt idx="550">
                  <c:v>11.00145444929896</c:v>
                </c:pt>
                <c:pt idx="551">
                  <c:v>11.09089716839896</c:v>
                </c:pt>
                <c:pt idx="552">
                  <c:v>11.18033988749895</c:v>
                </c:pt>
                <c:pt idx="553">
                  <c:v>11.26978260659894</c:v>
                </c:pt>
                <c:pt idx="554">
                  <c:v>11.35922532569893</c:v>
                </c:pt>
                <c:pt idx="555">
                  <c:v>11.44866804479892</c:v>
                </c:pt>
                <c:pt idx="556">
                  <c:v>11.53811076389891</c:v>
                </c:pt>
                <c:pt idx="557">
                  <c:v>11.62755348299891</c:v>
                </c:pt>
                <c:pt idx="558">
                  <c:v>11.7169962020989</c:v>
                </c:pt>
                <c:pt idx="559">
                  <c:v>11.80643892119889</c:v>
                </c:pt>
                <c:pt idx="560">
                  <c:v>11.89588164029888</c:v>
                </c:pt>
                <c:pt idx="561">
                  <c:v>11.98532435939887</c:v>
                </c:pt>
                <c:pt idx="562">
                  <c:v>12.07476707849886</c:v>
                </c:pt>
                <c:pt idx="563">
                  <c:v>12.16420979759886</c:v>
                </c:pt>
                <c:pt idx="564">
                  <c:v>12.25365251669885</c:v>
                </c:pt>
                <c:pt idx="565">
                  <c:v>12.34309523579884</c:v>
                </c:pt>
                <c:pt idx="566">
                  <c:v>12.43253795489883</c:v>
                </c:pt>
                <c:pt idx="567">
                  <c:v>12.52198067399882</c:v>
                </c:pt>
                <c:pt idx="568">
                  <c:v>12.61142339309881</c:v>
                </c:pt>
                <c:pt idx="569">
                  <c:v>12.7008661121988</c:v>
                </c:pt>
                <c:pt idx="570">
                  <c:v>12.7903088312988</c:v>
                </c:pt>
                <c:pt idx="571">
                  <c:v>12.87975155039879</c:v>
                </c:pt>
                <c:pt idx="572">
                  <c:v>12.96919426949878</c:v>
                </c:pt>
                <c:pt idx="573">
                  <c:v>13.05863698859877</c:v>
                </c:pt>
                <c:pt idx="574">
                  <c:v>13.14807970769876</c:v>
                </c:pt>
                <c:pt idx="575">
                  <c:v>13.23752242679875</c:v>
                </c:pt>
                <c:pt idx="576">
                  <c:v>13.32696514589875</c:v>
                </c:pt>
                <c:pt idx="577">
                  <c:v>13.41640786499874</c:v>
                </c:pt>
                <c:pt idx="578">
                  <c:v>13.50585058409873</c:v>
                </c:pt>
                <c:pt idx="579">
                  <c:v>13.59529330319872</c:v>
                </c:pt>
                <c:pt idx="580">
                  <c:v>13.68473602229871</c:v>
                </c:pt>
                <c:pt idx="581">
                  <c:v>13.7741787413987</c:v>
                </c:pt>
                <c:pt idx="582">
                  <c:v>13.8636214604987</c:v>
                </c:pt>
                <c:pt idx="583">
                  <c:v>13.95306417959869</c:v>
                </c:pt>
                <c:pt idx="584">
                  <c:v>14.04250689869868</c:v>
                </c:pt>
                <c:pt idx="585">
                  <c:v>14.13194961779867</c:v>
                </c:pt>
                <c:pt idx="586">
                  <c:v>14.22139233689866</c:v>
                </c:pt>
                <c:pt idx="587">
                  <c:v>14.31083505599865</c:v>
                </c:pt>
                <c:pt idx="588">
                  <c:v>14.40027777509865</c:v>
                </c:pt>
                <c:pt idx="589">
                  <c:v>14.48972049419864</c:v>
                </c:pt>
                <c:pt idx="590">
                  <c:v>14.57916321329863</c:v>
                </c:pt>
                <c:pt idx="591">
                  <c:v>14.66860593239862</c:v>
                </c:pt>
                <c:pt idx="592">
                  <c:v>14.75804865149861</c:v>
                </c:pt>
                <c:pt idx="593">
                  <c:v>14.8474913705986</c:v>
                </c:pt>
                <c:pt idx="594">
                  <c:v>14.93693408969859</c:v>
                </c:pt>
                <c:pt idx="595">
                  <c:v>15.02637680879859</c:v>
                </c:pt>
                <c:pt idx="596">
                  <c:v>15.11581952789858</c:v>
                </c:pt>
                <c:pt idx="597">
                  <c:v>15.20526224699857</c:v>
                </c:pt>
                <c:pt idx="598">
                  <c:v>15.29470496609856</c:v>
                </c:pt>
                <c:pt idx="599">
                  <c:v>15.38414768519855</c:v>
                </c:pt>
                <c:pt idx="600">
                  <c:v>15.47359040429854</c:v>
                </c:pt>
                <c:pt idx="601">
                  <c:v>15.56303312339853</c:v>
                </c:pt>
                <c:pt idx="602">
                  <c:v>15.65247584249853</c:v>
                </c:pt>
                <c:pt idx="603">
                  <c:v>15.74191856159852</c:v>
                </c:pt>
                <c:pt idx="604">
                  <c:v>15.83136128069851</c:v>
                </c:pt>
                <c:pt idx="605">
                  <c:v>15.9208039997985</c:v>
                </c:pt>
                <c:pt idx="606">
                  <c:v>16.0102467188985</c:v>
                </c:pt>
                <c:pt idx="607">
                  <c:v>16.09968943799849</c:v>
                </c:pt>
                <c:pt idx="608">
                  <c:v>16.18913215709848</c:v>
                </c:pt>
                <c:pt idx="609">
                  <c:v>16.27857487619847</c:v>
                </c:pt>
                <c:pt idx="610">
                  <c:v>16.36801759529846</c:v>
                </c:pt>
                <c:pt idx="611">
                  <c:v>16.45746031439845</c:v>
                </c:pt>
                <c:pt idx="612">
                  <c:v>16.54690303349844</c:v>
                </c:pt>
                <c:pt idx="613">
                  <c:v>16.63634575259843</c:v>
                </c:pt>
                <c:pt idx="614">
                  <c:v>16.72578847169843</c:v>
                </c:pt>
                <c:pt idx="615">
                  <c:v>16.81523119079842</c:v>
                </c:pt>
                <c:pt idx="616">
                  <c:v>16.90467390989841</c:v>
                </c:pt>
                <c:pt idx="617">
                  <c:v>16.9941166289984</c:v>
                </c:pt>
                <c:pt idx="618">
                  <c:v>17.08355934809839</c:v>
                </c:pt>
                <c:pt idx="619">
                  <c:v>17.17300206719838</c:v>
                </c:pt>
                <c:pt idx="620">
                  <c:v>17.26244478629837</c:v>
                </c:pt>
                <c:pt idx="621">
                  <c:v>17.35188750539837</c:v>
                </c:pt>
                <c:pt idx="622">
                  <c:v>17.44133022449836</c:v>
                </c:pt>
                <c:pt idx="623">
                  <c:v>17.53077294359835</c:v>
                </c:pt>
                <c:pt idx="624">
                  <c:v>17.62021566269834</c:v>
                </c:pt>
                <c:pt idx="625">
                  <c:v>17.70965838179833</c:v>
                </c:pt>
                <c:pt idx="626">
                  <c:v>17.79910110089833</c:v>
                </c:pt>
                <c:pt idx="627">
                  <c:v>17.88854381999832</c:v>
                </c:pt>
                <c:pt idx="628">
                  <c:v>17.97798653909831</c:v>
                </c:pt>
                <c:pt idx="629">
                  <c:v>18.0674292581983</c:v>
                </c:pt>
                <c:pt idx="630">
                  <c:v>18.1568719772983</c:v>
                </c:pt>
                <c:pt idx="631">
                  <c:v>18.24631469639828</c:v>
                </c:pt>
                <c:pt idx="632">
                  <c:v>18.33575741549827</c:v>
                </c:pt>
                <c:pt idx="633">
                  <c:v>18.42520013459827</c:v>
                </c:pt>
                <c:pt idx="634">
                  <c:v>18.51464285369826</c:v>
                </c:pt>
                <c:pt idx="635">
                  <c:v>18.60408557279825</c:v>
                </c:pt>
                <c:pt idx="636">
                  <c:v>18.69352829189824</c:v>
                </c:pt>
                <c:pt idx="637">
                  <c:v>18.78297101099823</c:v>
                </c:pt>
                <c:pt idx="638">
                  <c:v>18.87241373009822</c:v>
                </c:pt>
                <c:pt idx="639">
                  <c:v>18.96185644919822</c:v>
                </c:pt>
                <c:pt idx="640">
                  <c:v>19.05129916829821</c:v>
                </c:pt>
                <c:pt idx="641">
                  <c:v>19.1407418873982</c:v>
                </c:pt>
                <c:pt idx="642">
                  <c:v>19.2301846064982</c:v>
                </c:pt>
                <c:pt idx="643">
                  <c:v>19.31962732559818</c:v>
                </c:pt>
                <c:pt idx="644">
                  <c:v>19.40907004469817</c:v>
                </c:pt>
                <c:pt idx="645">
                  <c:v>19.49851276379816</c:v>
                </c:pt>
                <c:pt idx="646">
                  <c:v>19.58795548289815</c:v>
                </c:pt>
                <c:pt idx="647">
                  <c:v>19.67739820199815</c:v>
                </c:pt>
                <c:pt idx="648">
                  <c:v>19.76684092109814</c:v>
                </c:pt>
                <c:pt idx="649">
                  <c:v>19.85628364019813</c:v>
                </c:pt>
                <c:pt idx="650">
                  <c:v>19.94572635929812</c:v>
                </c:pt>
                <c:pt idx="651">
                  <c:v>20.03516907839812</c:v>
                </c:pt>
                <c:pt idx="652">
                  <c:v>20.1246117974981</c:v>
                </c:pt>
                <c:pt idx="653">
                  <c:v>20.2140545165981</c:v>
                </c:pt>
                <c:pt idx="654">
                  <c:v>20.30349723569809</c:v>
                </c:pt>
                <c:pt idx="655">
                  <c:v>20.39293995479808</c:v>
                </c:pt>
                <c:pt idx="656">
                  <c:v>20.48238267389807</c:v>
                </c:pt>
                <c:pt idx="657">
                  <c:v>20.57182539299806</c:v>
                </c:pt>
                <c:pt idx="658">
                  <c:v>20.66126811209805</c:v>
                </c:pt>
                <c:pt idx="659">
                  <c:v>20.75071083119805</c:v>
                </c:pt>
                <c:pt idx="660">
                  <c:v>20.84015355029804</c:v>
                </c:pt>
                <c:pt idx="661">
                  <c:v>20.92959626939803</c:v>
                </c:pt>
                <c:pt idx="662">
                  <c:v>21.01903898849802</c:v>
                </c:pt>
                <c:pt idx="663">
                  <c:v>21.10848170759801</c:v>
                </c:pt>
                <c:pt idx="664">
                  <c:v>21.197924426698</c:v>
                </c:pt>
                <c:pt idx="665">
                  <c:v>21.287367145798</c:v>
                </c:pt>
                <c:pt idx="666">
                  <c:v>21.37680986489799</c:v>
                </c:pt>
                <c:pt idx="667">
                  <c:v>21.46625258399798</c:v>
                </c:pt>
                <c:pt idx="668">
                  <c:v>21.55569530309797</c:v>
                </c:pt>
                <c:pt idx="669">
                  <c:v>21.64513802219796</c:v>
                </c:pt>
                <c:pt idx="670">
                  <c:v>21.73458074129795</c:v>
                </c:pt>
                <c:pt idx="671">
                  <c:v>21.82402346039795</c:v>
                </c:pt>
                <c:pt idx="672">
                  <c:v>21.91346617949794</c:v>
                </c:pt>
                <c:pt idx="673">
                  <c:v>22.00290889859793</c:v>
                </c:pt>
                <c:pt idx="674">
                  <c:v>22.09235161769792</c:v>
                </c:pt>
                <c:pt idx="675">
                  <c:v>22.18179433679791</c:v>
                </c:pt>
                <c:pt idx="676">
                  <c:v>22.27123705589791</c:v>
                </c:pt>
                <c:pt idx="677">
                  <c:v>22.36067977499789</c:v>
                </c:pt>
              </c:numCache>
            </c:numRef>
          </c:xVal>
          <c:yVal>
            <c:numRef>
              <c:f>'de Moivre–Laplace'!$D$710:$D$1387</c:f>
              <c:numCache>
                <c:formatCode>General</c:formatCode>
                <c:ptCount val="678"/>
                <c:pt idx="14">
                  <c:v>5.41254411223452E-6</c:v>
                </c:pt>
                <c:pt idx="15">
                  <c:v>0.00010825088224469</c:v>
                </c:pt>
                <c:pt idx="16">
                  <c:v>0.00102838338132456</c:v>
                </c:pt>
                <c:pt idx="17">
                  <c:v>0.00617030028794735</c:v>
                </c:pt>
                <c:pt idx="18">
                  <c:v>0.0262237762237762</c:v>
                </c:pt>
                <c:pt idx="19">
                  <c:v>0.0839160839160839</c:v>
                </c:pt>
                <c:pt idx="20">
                  <c:v>0.20979020979021</c:v>
                </c:pt>
                <c:pt idx="21">
                  <c:v>0.419580419580419</c:v>
                </c:pt>
                <c:pt idx="22">
                  <c:v>0.681818181818182</c:v>
                </c:pt>
                <c:pt idx="23">
                  <c:v>0.909090909090909</c:v>
                </c:pt>
                <c:pt idx="24">
                  <c:v>1.0</c:v>
                </c:pt>
                <c:pt idx="25">
                  <c:v>0.909090909090909</c:v>
                </c:pt>
                <c:pt idx="26">
                  <c:v>0.681818181818182</c:v>
                </c:pt>
                <c:pt idx="27">
                  <c:v>0.41958041958042</c:v>
                </c:pt>
                <c:pt idx="28">
                  <c:v>0.20979020979021</c:v>
                </c:pt>
                <c:pt idx="29">
                  <c:v>0.0839160839160839</c:v>
                </c:pt>
                <c:pt idx="30">
                  <c:v>0.0262237762237762</c:v>
                </c:pt>
                <c:pt idx="31">
                  <c:v>0.00617030028794735</c:v>
                </c:pt>
                <c:pt idx="32">
                  <c:v>0.00102838338132456</c:v>
                </c:pt>
                <c:pt idx="33">
                  <c:v>0.00010825088224469</c:v>
                </c:pt>
                <c:pt idx="34">
                  <c:v>5.41254411223452E-6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'de Moivre–Laplace'!$E$709</c:f>
              <c:strCache>
                <c:ptCount val="1"/>
                <c:pt idx="0">
                  <c:v>n = 40</c:v>
                </c:pt>
              </c:strCache>
            </c:strRef>
          </c:tx>
          <c:spPr>
            <a:ln w="19050">
              <a:solidFill>
                <a:srgbClr val="01FF00"/>
              </a:solidFill>
            </a:ln>
          </c:spPr>
          <c:marker>
            <c:symbol val="none"/>
          </c:marker>
          <c:xVal>
            <c:numRef>
              <c:f>'de Moivre–Laplace'!$A$710:$A$1387</c:f>
              <c:numCache>
                <c:formatCode>General</c:formatCode>
                <c:ptCount val="678"/>
                <c:pt idx="0">
                  <c:v>-1.414213562373095</c:v>
                </c:pt>
                <c:pt idx="1">
                  <c:v>0.0</c:v>
                </c:pt>
                <c:pt idx="2">
                  <c:v>1.414213562373095</c:v>
                </c:pt>
                <c:pt idx="3">
                  <c:v>-3.16227766016838</c:v>
                </c:pt>
                <c:pt idx="4">
                  <c:v>-2.529822128134704</c:v>
                </c:pt>
                <c:pt idx="5">
                  <c:v>-1.897366596101027</c:v>
                </c:pt>
                <c:pt idx="6">
                  <c:v>-1.264911064067352</c:v>
                </c:pt>
                <c:pt idx="7">
                  <c:v>-0.632455532033676</c:v>
                </c:pt>
                <c:pt idx="8">
                  <c:v>0.0</c:v>
                </c:pt>
                <c:pt idx="9">
                  <c:v>0.632455532033676</c:v>
                </c:pt>
                <c:pt idx="10">
                  <c:v>1.264911064067352</c:v>
                </c:pt>
                <c:pt idx="11">
                  <c:v>1.897366596101027</c:v>
                </c:pt>
                <c:pt idx="12">
                  <c:v>2.529822128134704</c:v>
                </c:pt>
                <c:pt idx="13">
                  <c:v>3.16227766016838</c:v>
                </c:pt>
                <c:pt idx="14">
                  <c:v>-4.47213595499958</c:v>
                </c:pt>
                <c:pt idx="15">
                  <c:v>-4.024922359499621</c:v>
                </c:pt>
                <c:pt idx="16">
                  <c:v>-3.577708763999663</c:v>
                </c:pt>
                <c:pt idx="17">
                  <c:v>-3.130495168499706</c:v>
                </c:pt>
                <c:pt idx="18">
                  <c:v>-2.683281572999747</c:v>
                </c:pt>
                <c:pt idx="19">
                  <c:v>-2.23606797749979</c:v>
                </c:pt>
                <c:pt idx="20">
                  <c:v>-1.788854381999832</c:v>
                </c:pt>
                <c:pt idx="21">
                  <c:v>-1.341640786499874</c:v>
                </c:pt>
                <c:pt idx="22">
                  <c:v>-0.894427190999916</c:v>
                </c:pt>
                <c:pt idx="23">
                  <c:v>-0.447213595499958</c:v>
                </c:pt>
                <c:pt idx="24">
                  <c:v>0.0</c:v>
                </c:pt>
                <c:pt idx="25">
                  <c:v>0.447213595499958</c:v>
                </c:pt>
                <c:pt idx="26">
                  <c:v>0.894427190999916</c:v>
                </c:pt>
                <c:pt idx="27">
                  <c:v>1.341640786499874</c:v>
                </c:pt>
                <c:pt idx="28">
                  <c:v>1.788854381999832</c:v>
                </c:pt>
                <c:pt idx="29">
                  <c:v>2.23606797749979</c:v>
                </c:pt>
                <c:pt idx="30">
                  <c:v>2.683281572999747</c:v>
                </c:pt>
                <c:pt idx="31">
                  <c:v>3.130495168499706</c:v>
                </c:pt>
                <c:pt idx="32">
                  <c:v>3.577708763999663</c:v>
                </c:pt>
                <c:pt idx="33">
                  <c:v>4.024922359499621</c:v>
                </c:pt>
                <c:pt idx="34">
                  <c:v>4.47213595499958</c:v>
                </c:pt>
                <c:pt idx="35">
                  <c:v>-6.324555320336758</c:v>
                </c:pt>
                <c:pt idx="36">
                  <c:v>-6.00832755431992</c:v>
                </c:pt>
                <c:pt idx="37">
                  <c:v>-5.692099788303082</c:v>
                </c:pt>
                <c:pt idx="38">
                  <c:v>-5.375872022286244</c:v>
                </c:pt>
                <c:pt idx="39">
                  <c:v>-5.059644256269407</c:v>
                </c:pt>
                <c:pt idx="40">
                  <c:v>-4.743416490252568</c:v>
                </c:pt>
                <c:pt idx="41">
                  <c:v>-4.427188724235731</c:v>
                </c:pt>
                <c:pt idx="42">
                  <c:v>-4.110960958218893</c:v>
                </c:pt>
                <c:pt idx="43">
                  <c:v>-3.794733192202055</c:v>
                </c:pt>
                <c:pt idx="44">
                  <c:v>-3.478505426185217</c:v>
                </c:pt>
                <c:pt idx="45">
                  <c:v>-3.16227766016838</c:v>
                </c:pt>
                <c:pt idx="46">
                  <c:v>-2.846049894151541</c:v>
                </c:pt>
                <c:pt idx="47">
                  <c:v>-2.529822128134704</c:v>
                </c:pt>
                <c:pt idx="48">
                  <c:v>-2.213594362117865</c:v>
                </c:pt>
                <c:pt idx="49">
                  <c:v>-1.897366596101027</c:v>
                </c:pt>
                <c:pt idx="50">
                  <c:v>-1.58113883008419</c:v>
                </c:pt>
                <c:pt idx="51">
                  <c:v>-1.264911064067352</c:v>
                </c:pt>
                <c:pt idx="52">
                  <c:v>-0.948683298050514</c:v>
                </c:pt>
                <c:pt idx="53">
                  <c:v>-0.632455532033676</c:v>
                </c:pt>
                <c:pt idx="54">
                  <c:v>-0.316227766016838</c:v>
                </c:pt>
                <c:pt idx="55">
                  <c:v>0.0</c:v>
                </c:pt>
                <c:pt idx="56">
                  <c:v>0.316227766016838</c:v>
                </c:pt>
                <c:pt idx="57">
                  <c:v>0.632455532033676</c:v>
                </c:pt>
                <c:pt idx="58">
                  <c:v>0.948683298050514</c:v>
                </c:pt>
                <c:pt idx="59">
                  <c:v>1.264911064067352</c:v>
                </c:pt>
                <c:pt idx="60">
                  <c:v>1.58113883008419</c:v>
                </c:pt>
                <c:pt idx="61">
                  <c:v>1.897366596101027</c:v>
                </c:pt>
                <c:pt idx="62">
                  <c:v>2.213594362117865</c:v>
                </c:pt>
                <c:pt idx="63">
                  <c:v>2.529822128134704</c:v>
                </c:pt>
                <c:pt idx="64">
                  <c:v>2.846049894151541</c:v>
                </c:pt>
                <c:pt idx="65">
                  <c:v>3.16227766016838</c:v>
                </c:pt>
                <c:pt idx="66">
                  <c:v>3.478505426185217</c:v>
                </c:pt>
                <c:pt idx="67">
                  <c:v>3.794733192202055</c:v>
                </c:pt>
                <c:pt idx="68">
                  <c:v>4.110960958218893</c:v>
                </c:pt>
                <c:pt idx="69">
                  <c:v>4.427188724235731</c:v>
                </c:pt>
                <c:pt idx="70">
                  <c:v>4.743416490252568</c:v>
                </c:pt>
                <c:pt idx="71">
                  <c:v>5.059644256269407</c:v>
                </c:pt>
                <c:pt idx="72">
                  <c:v>5.375872022286244</c:v>
                </c:pt>
                <c:pt idx="73">
                  <c:v>5.692099788303082</c:v>
                </c:pt>
                <c:pt idx="74">
                  <c:v>6.00832755431992</c:v>
                </c:pt>
                <c:pt idx="75">
                  <c:v>6.324555320336758</c:v>
                </c:pt>
                <c:pt idx="76">
                  <c:v>-10.0</c:v>
                </c:pt>
                <c:pt idx="77">
                  <c:v>-9.8</c:v>
                </c:pt>
                <c:pt idx="78">
                  <c:v>-9.6</c:v>
                </c:pt>
                <c:pt idx="79">
                  <c:v>-9.4</c:v>
                </c:pt>
                <c:pt idx="80">
                  <c:v>-9.2</c:v>
                </c:pt>
                <c:pt idx="81">
                  <c:v>-9.0</c:v>
                </c:pt>
                <c:pt idx="82">
                  <c:v>-8.8</c:v>
                </c:pt>
                <c:pt idx="83">
                  <c:v>-8.6</c:v>
                </c:pt>
                <c:pt idx="84">
                  <c:v>-8.4</c:v>
                </c:pt>
                <c:pt idx="85">
                  <c:v>-8.2</c:v>
                </c:pt>
                <c:pt idx="86">
                  <c:v>-8.0</c:v>
                </c:pt>
                <c:pt idx="87">
                  <c:v>-7.8</c:v>
                </c:pt>
                <c:pt idx="88">
                  <c:v>-7.6</c:v>
                </c:pt>
                <c:pt idx="89">
                  <c:v>-7.4</c:v>
                </c:pt>
                <c:pt idx="90">
                  <c:v>-7.2</c:v>
                </c:pt>
                <c:pt idx="91">
                  <c:v>-7.0</c:v>
                </c:pt>
                <c:pt idx="92">
                  <c:v>-6.8</c:v>
                </c:pt>
                <c:pt idx="93">
                  <c:v>-6.6</c:v>
                </c:pt>
                <c:pt idx="94">
                  <c:v>-6.4</c:v>
                </c:pt>
                <c:pt idx="95">
                  <c:v>-6.2</c:v>
                </c:pt>
                <c:pt idx="96">
                  <c:v>-6.0</c:v>
                </c:pt>
                <c:pt idx="97">
                  <c:v>-5.8</c:v>
                </c:pt>
                <c:pt idx="98">
                  <c:v>-5.6</c:v>
                </c:pt>
                <c:pt idx="99">
                  <c:v>-5.4</c:v>
                </c:pt>
                <c:pt idx="100">
                  <c:v>-5.2</c:v>
                </c:pt>
                <c:pt idx="101">
                  <c:v>-5.0</c:v>
                </c:pt>
                <c:pt idx="102">
                  <c:v>-4.8</c:v>
                </c:pt>
                <c:pt idx="103">
                  <c:v>-4.6</c:v>
                </c:pt>
                <c:pt idx="104">
                  <c:v>-4.4</c:v>
                </c:pt>
                <c:pt idx="105">
                  <c:v>-4.2</c:v>
                </c:pt>
                <c:pt idx="106">
                  <c:v>-4.0</c:v>
                </c:pt>
                <c:pt idx="107">
                  <c:v>-3.8</c:v>
                </c:pt>
                <c:pt idx="108">
                  <c:v>-3.6</c:v>
                </c:pt>
                <c:pt idx="109">
                  <c:v>-3.4</c:v>
                </c:pt>
                <c:pt idx="110">
                  <c:v>-3.2</c:v>
                </c:pt>
                <c:pt idx="111">
                  <c:v>-3.0</c:v>
                </c:pt>
                <c:pt idx="112">
                  <c:v>-2.8</c:v>
                </c:pt>
                <c:pt idx="113">
                  <c:v>-2.6</c:v>
                </c:pt>
                <c:pt idx="114">
                  <c:v>-2.4</c:v>
                </c:pt>
                <c:pt idx="115">
                  <c:v>-2.2</c:v>
                </c:pt>
                <c:pt idx="116">
                  <c:v>-2.0</c:v>
                </c:pt>
                <c:pt idx="117">
                  <c:v>-1.8</c:v>
                </c:pt>
                <c:pt idx="118">
                  <c:v>-1.6</c:v>
                </c:pt>
                <c:pt idx="119">
                  <c:v>-1.4</c:v>
                </c:pt>
                <c:pt idx="120">
                  <c:v>-1.2</c:v>
                </c:pt>
                <c:pt idx="121">
                  <c:v>-1.0</c:v>
                </c:pt>
                <c:pt idx="122">
                  <c:v>-0.8</c:v>
                </c:pt>
                <c:pt idx="123">
                  <c:v>-0.6</c:v>
                </c:pt>
                <c:pt idx="124">
                  <c:v>-0.4</c:v>
                </c:pt>
                <c:pt idx="125">
                  <c:v>-0.2</c:v>
                </c:pt>
                <c:pt idx="126">
                  <c:v>0.0</c:v>
                </c:pt>
                <c:pt idx="127">
                  <c:v>0.2</c:v>
                </c:pt>
                <c:pt idx="128">
                  <c:v>0.4</c:v>
                </c:pt>
                <c:pt idx="129">
                  <c:v>0.6</c:v>
                </c:pt>
                <c:pt idx="130">
                  <c:v>0.8</c:v>
                </c:pt>
                <c:pt idx="131">
                  <c:v>1.0</c:v>
                </c:pt>
                <c:pt idx="132">
                  <c:v>1.2</c:v>
                </c:pt>
                <c:pt idx="133">
                  <c:v>1.4</c:v>
                </c:pt>
                <c:pt idx="134">
                  <c:v>1.6</c:v>
                </c:pt>
                <c:pt idx="135">
                  <c:v>1.8</c:v>
                </c:pt>
                <c:pt idx="136">
                  <c:v>2.0</c:v>
                </c:pt>
                <c:pt idx="137">
                  <c:v>2.2</c:v>
                </c:pt>
                <c:pt idx="138">
                  <c:v>2.4</c:v>
                </c:pt>
                <c:pt idx="139">
                  <c:v>2.6</c:v>
                </c:pt>
                <c:pt idx="140">
                  <c:v>2.8</c:v>
                </c:pt>
                <c:pt idx="141">
                  <c:v>3.0</c:v>
                </c:pt>
                <c:pt idx="142">
                  <c:v>3.2</c:v>
                </c:pt>
                <c:pt idx="143">
                  <c:v>3.4</c:v>
                </c:pt>
                <c:pt idx="144">
                  <c:v>3.6</c:v>
                </c:pt>
                <c:pt idx="145">
                  <c:v>3.8</c:v>
                </c:pt>
                <c:pt idx="146">
                  <c:v>4.0</c:v>
                </c:pt>
                <c:pt idx="147">
                  <c:v>4.2</c:v>
                </c:pt>
                <c:pt idx="148">
                  <c:v>4.4</c:v>
                </c:pt>
                <c:pt idx="149">
                  <c:v>4.6</c:v>
                </c:pt>
                <c:pt idx="150">
                  <c:v>4.8</c:v>
                </c:pt>
                <c:pt idx="151">
                  <c:v>5.0</c:v>
                </c:pt>
                <c:pt idx="152">
                  <c:v>5.2</c:v>
                </c:pt>
                <c:pt idx="153">
                  <c:v>5.4</c:v>
                </c:pt>
                <c:pt idx="154">
                  <c:v>5.6</c:v>
                </c:pt>
                <c:pt idx="155">
                  <c:v>5.8</c:v>
                </c:pt>
                <c:pt idx="156">
                  <c:v>6.0</c:v>
                </c:pt>
                <c:pt idx="157">
                  <c:v>6.2</c:v>
                </c:pt>
                <c:pt idx="158">
                  <c:v>6.4</c:v>
                </c:pt>
                <c:pt idx="159">
                  <c:v>6.6</c:v>
                </c:pt>
                <c:pt idx="160">
                  <c:v>6.8</c:v>
                </c:pt>
                <c:pt idx="161">
                  <c:v>7.0</c:v>
                </c:pt>
                <c:pt idx="162">
                  <c:v>7.2</c:v>
                </c:pt>
                <c:pt idx="163">
                  <c:v>7.4</c:v>
                </c:pt>
                <c:pt idx="164">
                  <c:v>7.6</c:v>
                </c:pt>
                <c:pt idx="165">
                  <c:v>7.8</c:v>
                </c:pt>
                <c:pt idx="166">
                  <c:v>8.0</c:v>
                </c:pt>
                <c:pt idx="167">
                  <c:v>8.2</c:v>
                </c:pt>
                <c:pt idx="168">
                  <c:v>8.4</c:v>
                </c:pt>
                <c:pt idx="169">
                  <c:v>8.6</c:v>
                </c:pt>
                <c:pt idx="170">
                  <c:v>8.8</c:v>
                </c:pt>
                <c:pt idx="171">
                  <c:v>9.0</c:v>
                </c:pt>
                <c:pt idx="172">
                  <c:v>9.2</c:v>
                </c:pt>
                <c:pt idx="173">
                  <c:v>9.4</c:v>
                </c:pt>
                <c:pt idx="174">
                  <c:v>9.6</c:v>
                </c:pt>
                <c:pt idx="175">
                  <c:v>9.8</c:v>
                </c:pt>
                <c:pt idx="176">
                  <c:v>10.0</c:v>
                </c:pt>
                <c:pt idx="177">
                  <c:v>-22.36067977499789</c:v>
                </c:pt>
                <c:pt idx="178">
                  <c:v>-22.27123705589791</c:v>
                </c:pt>
                <c:pt idx="179">
                  <c:v>-22.18179433679791</c:v>
                </c:pt>
                <c:pt idx="180">
                  <c:v>-22.09235161769792</c:v>
                </c:pt>
                <c:pt idx="181">
                  <c:v>-22.00290889859793</c:v>
                </c:pt>
                <c:pt idx="182">
                  <c:v>-21.91346617949794</c:v>
                </c:pt>
                <c:pt idx="183">
                  <c:v>-21.82402346039795</c:v>
                </c:pt>
                <c:pt idx="184">
                  <c:v>-21.73458074129795</c:v>
                </c:pt>
                <c:pt idx="185">
                  <c:v>-21.64513802219796</c:v>
                </c:pt>
                <c:pt idx="186">
                  <c:v>-21.55569530309797</c:v>
                </c:pt>
                <c:pt idx="187">
                  <c:v>-21.46625258399798</c:v>
                </c:pt>
                <c:pt idx="188">
                  <c:v>-21.37680986489799</c:v>
                </c:pt>
                <c:pt idx="189">
                  <c:v>-21.287367145798</c:v>
                </c:pt>
                <c:pt idx="190">
                  <c:v>-21.197924426698</c:v>
                </c:pt>
                <c:pt idx="191">
                  <c:v>-21.10848170759801</c:v>
                </c:pt>
                <c:pt idx="192">
                  <c:v>-21.01903898849802</c:v>
                </c:pt>
                <c:pt idx="193">
                  <c:v>-20.92959626939803</c:v>
                </c:pt>
                <c:pt idx="194">
                  <c:v>-20.84015355029804</c:v>
                </c:pt>
                <c:pt idx="195">
                  <c:v>-20.75071083119805</c:v>
                </c:pt>
                <c:pt idx="196">
                  <c:v>-20.66126811209805</c:v>
                </c:pt>
                <c:pt idx="197">
                  <c:v>-20.57182539299806</c:v>
                </c:pt>
                <c:pt idx="198">
                  <c:v>-20.48238267389807</c:v>
                </c:pt>
                <c:pt idx="199">
                  <c:v>-20.39293995479808</c:v>
                </c:pt>
                <c:pt idx="200">
                  <c:v>-20.30349723569809</c:v>
                </c:pt>
                <c:pt idx="201">
                  <c:v>-20.2140545165981</c:v>
                </c:pt>
                <c:pt idx="202">
                  <c:v>-20.1246117974981</c:v>
                </c:pt>
                <c:pt idx="203">
                  <c:v>-20.03516907839812</c:v>
                </c:pt>
                <c:pt idx="204">
                  <c:v>-19.94572635929812</c:v>
                </c:pt>
                <c:pt idx="205">
                  <c:v>-19.85628364019813</c:v>
                </c:pt>
                <c:pt idx="206">
                  <c:v>-19.76684092109814</c:v>
                </c:pt>
                <c:pt idx="207">
                  <c:v>-19.67739820199815</c:v>
                </c:pt>
                <c:pt idx="208">
                  <c:v>-19.58795548289815</c:v>
                </c:pt>
                <c:pt idx="209">
                  <c:v>-19.49851276379816</c:v>
                </c:pt>
                <c:pt idx="210">
                  <c:v>-19.40907004469817</c:v>
                </c:pt>
                <c:pt idx="211">
                  <c:v>-19.31962732559818</c:v>
                </c:pt>
                <c:pt idx="212">
                  <c:v>-19.2301846064982</c:v>
                </c:pt>
                <c:pt idx="213">
                  <c:v>-19.1407418873982</c:v>
                </c:pt>
                <c:pt idx="214">
                  <c:v>-19.05129916829821</c:v>
                </c:pt>
                <c:pt idx="215">
                  <c:v>-18.96185644919822</c:v>
                </c:pt>
                <c:pt idx="216">
                  <c:v>-18.87241373009822</c:v>
                </c:pt>
                <c:pt idx="217">
                  <c:v>-18.78297101099823</c:v>
                </c:pt>
                <c:pt idx="218">
                  <c:v>-18.69352829189824</c:v>
                </c:pt>
                <c:pt idx="219">
                  <c:v>-18.60408557279825</c:v>
                </c:pt>
                <c:pt idx="220">
                  <c:v>-18.51464285369826</c:v>
                </c:pt>
                <c:pt idx="221">
                  <c:v>-18.42520013459827</c:v>
                </c:pt>
                <c:pt idx="222">
                  <c:v>-18.33575741549827</c:v>
                </c:pt>
                <c:pt idx="223">
                  <c:v>-18.24631469639828</c:v>
                </c:pt>
                <c:pt idx="224">
                  <c:v>-18.1568719772983</c:v>
                </c:pt>
                <c:pt idx="225">
                  <c:v>-18.0674292581983</c:v>
                </c:pt>
                <c:pt idx="226">
                  <c:v>-17.97798653909831</c:v>
                </c:pt>
                <c:pt idx="227">
                  <c:v>-17.88854381999832</c:v>
                </c:pt>
                <c:pt idx="228">
                  <c:v>-17.79910110089833</c:v>
                </c:pt>
                <c:pt idx="229">
                  <c:v>-17.70965838179833</c:v>
                </c:pt>
                <c:pt idx="230">
                  <c:v>-17.62021566269834</c:v>
                </c:pt>
                <c:pt idx="231">
                  <c:v>-17.53077294359835</c:v>
                </c:pt>
                <c:pt idx="232">
                  <c:v>-17.44133022449836</c:v>
                </c:pt>
                <c:pt idx="233">
                  <c:v>-17.35188750539837</c:v>
                </c:pt>
                <c:pt idx="234">
                  <c:v>-17.26244478629837</c:v>
                </c:pt>
                <c:pt idx="235">
                  <c:v>-17.17300206719838</c:v>
                </c:pt>
                <c:pt idx="236">
                  <c:v>-17.08355934809839</c:v>
                </c:pt>
                <c:pt idx="237">
                  <c:v>-16.9941166289984</c:v>
                </c:pt>
                <c:pt idx="238">
                  <c:v>-16.90467390989841</c:v>
                </c:pt>
                <c:pt idx="239">
                  <c:v>-16.81523119079842</c:v>
                </c:pt>
                <c:pt idx="240">
                  <c:v>-16.72578847169843</c:v>
                </c:pt>
                <c:pt idx="241">
                  <c:v>-16.63634575259843</c:v>
                </c:pt>
                <c:pt idx="242">
                  <c:v>-16.54690303349844</c:v>
                </c:pt>
                <c:pt idx="243">
                  <c:v>-16.45746031439845</c:v>
                </c:pt>
                <c:pt idx="244">
                  <c:v>-16.36801759529846</c:v>
                </c:pt>
                <c:pt idx="245">
                  <c:v>-16.27857487619847</c:v>
                </c:pt>
                <c:pt idx="246">
                  <c:v>-16.18913215709848</c:v>
                </c:pt>
                <c:pt idx="247">
                  <c:v>-16.09968943799849</c:v>
                </c:pt>
                <c:pt idx="248">
                  <c:v>-16.0102467188985</c:v>
                </c:pt>
                <c:pt idx="249">
                  <c:v>-15.9208039997985</c:v>
                </c:pt>
                <c:pt idx="250">
                  <c:v>-15.83136128069851</c:v>
                </c:pt>
                <c:pt idx="251">
                  <c:v>-15.74191856159852</c:v>
                </c:pt>
                <c:pt idx="252">
                  <c:v>-15.65247584249853</c:v>
                </c:pt>
                <c:pt idx="253">
                  <c:v>-15.56303312339853</c:v>
                </c:pt>
                <c:pt idx="254">
                  <c:v>-15.47359040429854</c:v>
                </c:pt>
                <c:pt idx="255">
                  <c:v>-15.38414768519855</c:v>
                </c:pt>
                <c:pt idx="256">
                  <c:v>-15.29470496609856</c:v>
                </c:pt>
                <c:pt idx="257">
                  <c:v>-15.20526224699857</c:v>
                </c:pt>
                <c:pt idx="258">
                  <c:v>-15.11581952789858</c:v>
                </c:pt>
                <c:pt idx="259">
                  <c:v>-15.02637680879859</c:v>
                </c:pt>
                <c:pt idx="260">
                  <c:v>-14.93693408969859</c:v>
                </c:pt>
                <c:pt idx="261">
                  <c:v>-14.8474913705986</c:v>
                </c:pt>
                <c:pt idx="262">
                  <c:v>-14.75804865149861</c:v>
                </c:pt>
                <c:pt idx="263">
                  <c:v>-14.66860593239862</c:v>
                </c:pt>
                <c:pt idx="264">
                  <c:v>-14.57916321329863</c:v>
                </c:pt>
                <c:pt idx="265">
                  <c:v>-14.48972049419864</c:v>
                </c:pt>
                <c:pt idx="266">
                  <c:v>-14.40027777509865</c:v>
                </c:pt>
                <c:pt idx="267">
                  <c:v>-14.31083505599865</c:v>
                </c:pt>
                <c:pt idx="268">
                  <c:v>-14.22139233689866</c:v>
                </c:pt>
                <c:pt idx="269">
                  <c:v>-14.13194961779867</c:v>
                </c:pt>
                <c:pt idx="270">
                  <c:v>-14.04250689869868</c:v>
                </c:pt>
                <c:pt idx="271">
                  <c:v>-13.95306417959869</c:v>
                </c:pt>
                <c:pt idx="272">
                  <c:v>-13.8636214604987</c:v>
                </c:pt>
                <c:pt idx="273">
                  <c:v>-13.7741787413987</c:v>
                </c:pt>
                <c:pt idx="274">
                  <c:v>-13.68473602229871</c:v>
                </c:pt>
                <c:pt idx="275">
                  <c:v>-13.59529330319872</c:v>
                </c:pt>
                <c:pt idx="276">
                  <c:v>-13.50585058409873</c:v>
                </c:pt>
                <c:pt idx="277">
                  <c:v>-13.41640786499874</c:v>
                </c:pt>
                <c:pt idx="278">
                  <c:v>-13.32696514589875</c:v>
                </c:pt>
                <c:pt idx="279">
                  <c:v>-13.23752242679875</c:v>
                </c:pt>
                <c:pt idx="280">
                  <c:v>-13.14807970769876</c:v>
                </c:pt>
                <c:pt idx="281">
                  <c:v>-13.05863698859877</c:v>
                </c:pt>
                <c:pt idx="282">
                  <c:v>-12.96919426949878</c:v>
                </c:pt>
                <c:pt idx="283">
                  <c:v>-12.87975155039879</c:v>
                </c:pt>
                <c:pt idx="284">
                  <c:v>-12.7903088312988</c:v>
                </c:pt>
                <c:pt idx="285">
                  <c:v>-12.7008661121988</c:v>
                </c:pt>
                <c:pt idx="286">
                  <c:v>-12.61142339309881</c:v>
                </c:pt>
                <c:pt idx="287">
                  <c:v>-12.52198067399882</c:v>
                </c:pt>
                <c:pt idx="288">
                  <c:v>-12.43253795489883</c:v>
                </c:pt>
                <c:pt idx="289">
                  <c:v>-12.34309523579884</c:v>
                </c:pt>
                <c:pt idx="290">
                  <c:v>-12.25365251669885</c:v>
                </c:pt>
                <c:pt idx="291">
                  <c:v>-12.16420979759886</c:v>
                </c:pt>
                <c:pt idx="292">
                  <c:v>-12.07476707849886</c:v>
                </c:pt>
                <c:pt idx="293">
                  <c:v>-11.98532435939887</c:v>
                </c:pt>
                <c:pt idx="294">
                  <c:v>-11.89588164029888</c:v>
                </c:pt>
                <c:pt idx="295">
                  <c:v>-11.80643892119889</c:v>
                </c:pt>
                <c:pt idx="296">
                  <c:v>-11.7169962020989</c:v>
                </c:pt>
                <c:pt idx="297">
                  <c:v>-11.62755348299891</c:v>
                </c:pt>
                <c:pt idx="298">
                  <c:v>-11.53811076389891</c:v>
                </c:pt>
                <c:pt idx="299">
                  <c:v>-11.44866804479892</c:v>
                </c:pt>
                <c:pt idx="300">
                  <c:v>-11.35922532569893</c:v>
                </c:pt>
                <c:pt idx="301">
                  <c:v>-11.26978260659894</c:v>
                </c:pt>
                <c:pt idx="302">
                  <c:v>-11.18033988749895</c:v>
                </c:pt>
                <c:pt idx="303">
                  <c:v>-11.09089716839896</c:v>
                </c:pt>
                <c:pt idx="304">
                  <c:v>-11.00145444929896</c:v>
                </c:pt>
                <c:pt idx="305">
                  <c:v>-10.91201173019897</c:v>
                </c:pt>
                <c:pt idx="306">
                  <c:v>-10.82256901109898</c:v>
                </c:pt>
                <c:pt idx="307">
                  <c:v>-10.733126291999</c:v>
                </c:pt>
                <c:pt idx="308">
                  <c:v>-10.643683572899</c:v>
                </c:pt>
                <c:pt idx="309">
                  <c:v>-10.55424085379901</c:v>
                </c:pt>
                <c:pt idx="310">
                  <c:v>-10.46479813469901</c:v>
                </c:pt>
                <c:pt idx="311">
                  <c:v>-10.37535541559902</c:v>
                </c:pt>
                <c:pt idx="312">
                  <c:v>-10.28591269649903</c:v>
                </c:pt>
                <c:pt idx="313">
                  <c:v>-10.19646997739904</c:v>
                </c:pt>
                <c:pt idx="314">
                  <c:v>-10.10702725829905</c:v>
                </c:pt>
                <c:pt idx="315">
                  <c:v>-10.01758453919906</c:v>
                </c:pt>
                <c:pt idx="316">
                  <c:v>-9.928141820099066</c:v>
                </c:pt>
                <c:pt idx="317">
                  <c:v>-9.838699100999074</c:v>
                </c:pt>
                <c:pt idx="318">
                  <c:v>-9.749256381899082</c:v>
                </c:pt>
                <c:pt idx="319">
                  <c:v>-9.659813662799091</c:v>
                </c:pt>
                <c:pt idx="320">
                  <c:v>-9.5703709436991</c:v>
                </c:pt>
                <c:pt idx="321">
                  <c:v>-9.480928224599108</c:v>
                </c:pt>
                <c:pt idx="322">
                  <c:v>-9.391485505499115</c:v>
                </c:pt>
                <c:pt idx="323">
                  <c:v>-9.302042786399125</c:v>
                </c:pt>
                <c:pt idx="324">
                  <c:v>-9.212600067299133</c:v>
                </c:pt>
                <c:pt idx="325">
                  <c:v>-9.123157348199141</c:v>
                </c:pt>
                <c:pt idx="326">
                  <c:v>-9.03371462909915</c:v>
                </c:pt>
                <c:pt idx="327">
                  <c:v>-8.944271909999159</c:v>
                </c:pt>
                <c:pt idx="328">
                  <c:v>-8.854829190899167</c:v>
                </c:pt>
                <c:pt idx="329">
                  <c:v>-8.765386471799175</c:v>
                </c:pt>
                <c:pt idx="330">
                  <c:v>-8.675943752699183</c:v>
                </c:pt>
                <c:pt idx="331">
                  <c:v>-8.58650103359919</c:v>
                </c:pt>
                <c:pt idx="332">
                  <c:v>-8.4970583144992</c:v>
                </c:pt>
                <c:pt idx="333">
                  <c:v>-8.407615595399208</c:v>
                </c:pt>
                <c:pt idx="334">
                  <c:v>-8.318172876299216</c:v>
                </c:pt>
                <c:pt idx="335">
                  <c:v>-8.228730157199225</c:v>
                </c:pt>
                <c:pt idx="336">
                  <c:v>-8.139287438099234</c:v>
                </c:pt>
                <c:pt idx="337">
                  <c:v>-8.04984471899924</c:v>
                </c:pt>
                <c:pt idx="338">
                  <c:v>-7.960401999899251</c:v>
                </c:pt>
                <c:pt idx="339">
                  <c:v>-7.870959280799259</c:v>
                </c:pt>
                <c:pt idx="340">
                  <c:v>-7.781516561699267</c:v>
                </c:pt>
                <c:pt idx="341">
                  <c:v>-7.692073842599276</c:v>
                </c:pt>
                <c:pt idx="342">
                  <c:v>-7.602631123499284</c:v>
                </c:pt>
                <c:pt idx="343">
                  <c:v>-7.513188404399293</c:v>
                </c:pt>
                <c:pt idx="344">
                  <c:v>-7.4237456852993</c:v>
                </c:pt>
                <c:pt idx="345">
                  <c:v>-7.33430296619931</c:v>
                </c:pt>
                <c:pt idx="346">
                  <c:v>-7.244860247099318</c:v>
                </c:pt>
                <c:pt idx="347">
                  <c:v>-7.155417527999327</c:v>
                </c:pt>
                <c:pt idx="348">
                  <c:v>-7.065974808899335</c:v>
                </c:pt>
                <c:pt idx="349">
                  <c:v>-6.976532089799343</c:v>
                </c:pt>
                <c:pt idx="350">
                  <c:v>-6.887089370699352</c:v>
                </c:pt>
                <c:pt idx="351">
                  <c:v>-6.79764665159936</c:v>
                </c:pt>
                <c:pt idx="352">
                  <c:v>-6.708203932499368</c:v>
                </c:pt>
                <c:pt idx="353">
                  <c:v>-6.618761213399377</c:v>
                </c:pt>
                <c:pt idx="354">
                  <c:v>-6.529318494299385</c:v>
                </c:pt>
                <c:pt idx="355">
                  <c:v>-6.439875775199394</c:v>
                </c:pt>
                <c:pt idx="356">
                  <c:v>-6.350433056099402</c:v>
                </c:pt>
                <c:pt idx="357">
                  <c:v>-6.260990336999411</c:v>
                </c:pt>
                <c:pt idx="358">
                  <c:v>-6.171547617899419</c:v>
                </c:pt>
                <c:pt idx="359">
                  <c:v>-6.082104898799428</c:v>
                </c:pt>
                <c:pt idx="360">
                  <c:v>-5.992662179699435</c:v>
                </c:pt>
                <c:pt idx="361">
                  <c:v>-5.903219460599444</c:v>
                </c:pt>
                <c:pt idx="362">
                  <c:v>-5.813776741499453</c:v>
                </c:pt>
                <c:pt idx="363">
                  <c:v>-5.724334022399462</c:v>
                </c:pt>
                <c:pt idx="364">
                  <c:v>-5.63489130329947</c:v>
                </c:pt>
                <c:pt idx="365">
                  <c:v>-5.545448584199478</c:v>
                </c:pt>
                <c:pt idx="366">
                  <c:v>-5.456005865099486</c:v>
                </c:pt>
                <c:pt idx="367">
                  <c:v>-5.366563145999495</c:v>
                </c:pt>
                <c:pt idx="368">
                  <c:v>-5.277120426899503</c:v>
                </c:pt>
                <c:pt idx="369">
                  <c:v>-5.187677707799512</c:v>
                </c:pt>
                <c:pt idx="370">
                  <c:v>-5.09823498869952</c:v>
                </c:pt>
                <c:pt idx="371">
                  <c:v>-5.00879226959953</c:v>
                </c:pt>
                <c:pt idx="372">
                  <c:v>-4.919349550499537</c:v>
                </c:pt>
                <c:pt idx="373">
                  <c:v>-4.829906831399546</c:v>
                </c:pt>
                <c:pt idx="374">
                  <c:v>-4.740464112299554</c:v>
                </c:pt>
                <c:pt idx="375">
                  <c:v>-4.651021393199562</c:v>
                </c:pt>
                <c:pt idx="376">
                  <c:v>-4.561578674099571</c:v>
                </c:pt>
                <c:pt idx="377">
                  <c:v>-4.47213595499958</c:v>
                </c:pt>
                <c:pt idx="378">
                  <c:v>-4.382693235899587</c:v>
                </c:pt>
                <c:pt idx="379">
                  <c:v>-4.293250516799596</c:v>
                </c:pt>
                <c:pt idx="380">
                  <c:v>-4.203807797699604</c:v>
                </c:pt>
                <c:pt idx="381">
                  <c:v>-4.114365078599612</c:v>
                </c:pt>
                <c:pt idx="382">
                  <c:v>-4.024922359499621</c:v>
                </c:pt>
                <c:pt idx="383">
                  <c:v>-3.93547964039963</c:v>
                </c:pt>
                <c:pt idx="384">
                  <c:v>-3.846036921299638</c:v>
                </c:pt>
                <c:pt idx="385">
                  <c:v>-3.756594202199646</c:v>
                </c:pt>
                <c:pt idx="386">
                  <c:v>-3.667151483099655</c:v>
                </c:pt>
                <c:pt idx="387">
                  <c:v>-3.577708763999663</c:v>
                </c:pt>
                <c:pt idx="388">
                  <c:v>-3.488266044899672</c:v>
                </c:pt>
                <c:pt idx="389">
                  <c:v>-3.39882332579968</c:v>
                </c:pt>
                <c:pt idx="390">
                  <c:v>-3.309380606699689</c:v>
                </c:pt>
                <c:pt idx="391">
                  <c:v>-3.219937887599697</c:v>
                </c:pt>
                <c:pt idx="392">
                  <c:v>-3.130495168499706</c:v>
                </c:pt>
                <c:pt idx="393">
                  <c:v>-3.041052449399714</c:v>
                </c:pt>
                <c:pt idx="394">
                  <c:v>-2.951609730299722</c:v>
                </c:pt>
                <c:pt idx="395">
                  <c:v>-2.862167011199731</c:v>
                </c:pt>
                <c:pt idx="396">
                  <c:v>-2.77272429209974</c:v>
                </c:pt>
                <c:pt idx="397">
                  <c:v>-2.683281572999747</c:v>
                </c:pt>
                <c:pt idx="398">
                  <c:v>-2.593838853899756</c:v>
                </c:pt>
                <c:pt idx="399">
                  <c:v>-2.504396134799765</c:v>
                </c:pt>
                <c:pt idx="400">
                  <c:v>-2.414953415699773</c:v>
                </c:pt>
                <c:pt idx="401">
                  <c:v>-2.325510696599781</c:v>
                </c:pt>
                <c:pt idx="402">
                  <c:v>-2.23606797749979</c:v>
                </c:pt>
                <c:pt idx="403">
                  <c:v>-2.146625258399798</c:v>
                </c:pt>
                <c:pt idx="404">
                  <c:v>-2.057182539299806</c:v>
                </c:pt>
                <c:pt idx="405">
                  <c:v>-1.967739820199815</c:v>
                </c:pt>
                <c:pt idx="406">
                  <c:v>-1.878297101099823</c:v>
                </c:pt>
                <c:pt idx="407">
                  <c:v>-1.788854381999832</c:v>
                </c:pt>
                <c:pt idx="408">
                  <c:v>-1.69941166289984</c:v>
                </c:pt>
                <c:pt idx="409">
                  <c:v>-1.609968943799848</c:v>
                </c:pt>
                <c:pt idx="410">
                  <c:v>-1.520526224699857</c:v>
                </c:pt>
                <c:pt idx="411">
                  <c:v>-1.431083505599865</c:v>
                </c:pt>
                <c:pt idx="412">
                  <c:v>-1.341640786499874</c:v>
                </c:pt>
                <c:pt idx="413">
                  <c:v>-1.252198067399882</c:v>
                </c:pt>
                <c:pt idx="414">
                  <c:v>-1.162755348299891</c:v>
                </c:pt>
                <c:pt idx="415">
                  <c:v>-1.073312629199899</c:v>
                </c:pt>
                <c:pt idx="416">
                  <c:v>-0.983869910099907</c:v>
                </c:pt>
                <c:pt idx="417">
                  <c:v>-0.894427190999916</c:v>
                </c:pt>
                <c:pt idx="418">
                  <c:v>-0.804984471899924</c:v>
                </c:pt>
                <c:pt idx="419">
                  <c:v>-0.715541752799933</c:v>
                </c:pt>
                <c:pt idx="420">
                  <c:v>-0.626099033699941</c:v>
                </c:pt>
                <c:pt idx="421">
                  <c:v>-0.536656314599949</c:v>
                </c:pt>
                <c:pt idx="422">
                  <c:v>-0.447213595499958</c:v>
                </c:pt>
                <c:pt idx="423">
                  <c:v>-0.357770876399966</c:v>
                </c:pt>
                <c:pt idx="424">
                  <c:v>-0.268328157299975</c:v>
                </c:pt>
                <c:pt idx="425">
                  <c:v>-0.178885438199983</c:v>
                </c:pt>
                <c:pt idx="426">
                  <c:v>-0.0894427190999916</c:v>
                </c:pt>
                <c:pt idx="427">
                  <c:v>0.0</c:v>
                </c:pt>
                <c:pt idx="428">
                  <c:v>0.0894427190999916</c:v>
                </c:pt>
                <c:pt idx="429">
                  <c:v>0.178885438199983</c:v>
                </c:pt>
                <c:pt idx="430">
                  <c:v>0.268328157299975</c:v>
                </c:pt>
                <c:pt idx="431">
                  <c:v>0.357770876399966</c:v>
                </c:pt>
                <c:pt idx="432">
                  <c:v>0.447213595499958</c:v>
                </c:pt>
                <c:pt idx="433">
                  <c:v>0.536656314599949</c:v>
                </c:pt>
                <c:pt idx="434">
                  <c:v>0.626099033699941</c:v>
                </c:pt>
                <c:pt idx="435">
                  <c:v>0.715541752799933</c:v>
                </c:pt>
                <c:pt idx="436">
                  <c:v>0.804984471899924</c:v>
                </c:pt>
                <c:pt idx="437">
                  <c:v>0.894427190999916</c:v>
                </c:pt>
                <c:pt idx="438">
                  <c:v>0.983869910099907</c:v>
                </c:pt>
                <c:pt idx="439">
                  <c:v>1.073312629199899</c:v>
                </c:pt>
                <c:pt idx="440">
                  <c:v>1.162755348299891</c:v>
                </c:pt>
                <c:pt idx="441">
                  <c:v>1.252198067399882</c:v>
                </c:pt>
                <c:pt idx="442">
                  <c:v>1.341640786499874</c:v>
                </c:pt>
                <c:pt idx="443">
                  <c:v>1.431083505599865</c:v>
                </c:pt>
                <c:pt idx="444">
                  <c:v>1.520526224699857</c:v>
                </c:pt>
                <c:pt idx="445">
                  <c:v>1.609968943799848</c:v>
                </c:pt>
                <c:pt idx="446">
                  <c:v>1.69941166289984</c:v>
                </c:pt>
                <c:pt idx="447">
                  <c:v>1.788854381999832</c:v>
                </c:pt>
                <c:pt idx="448">
                  <c:v>1.878297101099823</c:v>
                </c:pt>
                <c:pt idx="449">
                  <c:v>1.967739820199815</c:v>
                </c:pt>
                <c:pt idx="450">
                  <c:v>2.057182539299806</c:v>
                </c:pt>
                <c:pt idx="451">
                  <c:v>2.146625258399798</c:v>
                </c:pt>
                <c:pt idx="452">
                  <c:v>2.23606797749979</c:v>
                </c:pt>
                <c:pt idx="453">
                  <c:v>2.325510696599781</c:v>
                </c:pt>
                <c:pt idx="454">
                  <c:v>2.414953415699773</c:v>
                </c:pt>
                <c:pt idx="455">
                  <c:v>2.504396134799765</c:v>
                </c:pt>
                <c:pt idx="456">
                  <c:v>2.593838853899756</c:v>
                </c:pt>
                <c:pt idx="457">
                  <c:v>2.683281572999747</c:v>
                </c:pt>
                <c:pt idx="458">
                  <c:v>2.77272429209974</c:v>
                </c:pt>
                <c:pt idx="459">
                  <c:v>2.862167011199731</c:v>
                </c:pt>
                <c:pt idx="460">
                  <c:v>2.951609730299722</c:v>
                </c:pt>
                <c:pt idx="461">
                  <c:v>3.041052449399714</c:v>
                </c:pt>
                <c:pt idx="462">
                  <c:v>3.130495168499706</c:v>
                </c:pt>
                <c:pt idx="463">
                  <c:v>3.219937887599697</c:v>
                </c:pt>
                <c:pt idx="464">
                  <c:v>3.309380606699689</c:v>
                </c:pt>
                <c:pt idx="465">
                  <c:v>3.39882332579968</c:v>
                </c:pt>
                <c:pt idx="466">
                  <c:v>3.488266044899672</c:v>
                </c:pt>
                <c:pt idx="467">
                  <c:v>3.577708763999663</c:v>
                </c:pt>
                <c:pt idx="468">
                  <c:v>3.667151483099655</c:v>
                </c:pt>
                <c:pt idx="469">
                  <c:v>3.756594202199646</c:v>
                </c:pt>
                <c:pt idx="470">
                  <c:v>3.846036921299638</c:v>
                </c:pt>
                <c:pt idx="471">
                  <c:v>3.93547964039963</c:v>
                </c:pt>
                <c:pt idx="472">
                  <c:v>4.024922359499621</c:v>
                </c:pt>
                <c:pt idx="473">
                  <c:v>4.114365078599612</c:v>
                </c:pt>
                <c:pt idx="474">
                  <c:v>4.203807797699604</c:v>
                </c:pt>
                <c:pt idx="475">
                  <c:v>4.293250516799596</c:v>
                </c:pt>
                <c:pt idx="476">
                  <c:v>4.382693235899587</c:v>
                </c:pt>
                <c:pt idx="477">
                  <c:v>4.47213595499958</c:v>
                </c:pt>
                <c:pt idx="478">
                  <c:v>4.561578674099571</c:v>
                </c:pt>
                <c:pt idx="479">
                  <c:v>4.651021393199562</c:v>
                </c:pt>
                <c:pt idx="480">
                  <c:v>4.740464112299554</c:v>
                </c:pt>
                <c:pt idx="481">
                  <c:v>4.829906831399546</c:v>
                </c:pt>
                <c:pt idx="482">
                  <c:v>4.919349550499537</c:v>
                </c:pt>
                <c:pt idx="483">
                  <c:v>5.00879226959953</c:v>
                </c:pt>
                <c:pt idx="484">
                  <c:v>5.09823498869952</c:v>
                </c:pt>
                <c:pt idx="485">
                  <c:v>5.187677707799512</c:v>
                </c:pt>
                <c:pt idx="486">
                  <c:v>5.277120426899503</c:v>
                </c:pt>
                <c:pt idx="487">
                  <c:v>5.366563145999495</c:v>
                </c:pt>
                <c:pt idx="488">
                  <c:v>5.456005865099486</c:v>
                </c:pt>
                <c:pt idx="489">
                  <c:v>5.545448584199478</c:v>
                </c:pt>
                <c:pt idx="490">
                  <c:v>5.63489130329947</c:v>
                </c:pt>
                <c:pt idx="491">
                  <c:v>5.724334022399462</c:v>
                </c:pt>
                <c:pt idx="492">
                  <c:v>5.813776741499453</c:v>
                </c:pt>
                <c:pt idx="493">
                  <c:v>5.903219460599444</c:v>
                </c:pt>
                <c:pt idx="494">
                  <c:v>5.992662179699435</c:v>
                </c:pt>
                <c:pt idx="495">
                  <c:v>6.082104898799428</c:v>
                </c:pt>
                <c:pt idx="496">
                  <c:v>6.171547617899419</c:v>
                </c:pt>
                <c:pt idx="497">
                  <c:v>6.260990336999411</c:v>
                </c:pt>
                <c:pt idx="498">
                  <c:v>6.350433056099402</c:v>
                </c:pt>
                <c:pt idx="499">
                  <c:v>6.439875775199394</c:v>
                </c:pt>
                <c:pt idx="500">
                  <c:v>6.529318494299385</c:v>
                </c:pt>
                <c:pt idx="501">
                  <c:v>6.618761213399377</c:v>
                </c:pt>
                <c:pt idx="502">
                  <c:v>6.708203932499368</c:v>
                </c:pt>
                <c:pt idx="503">
                  <c:v>6.79764665159936</c:v>
                </c:pt>
                <c:pt idx="504">
                  <c:v>6.887089370699352</c:v>
                </c:pt>
                <c:pt idx="505">
                  <c:v>6.976532089799343</c:v>
                </c:pt>
                <c:pt idx="506">
                  <c:v>7.065974808899335</c:v>
                </c:pt>
                <c:pt idx="507">
                  <c:v>7.155417527999327</c:v>
                </c:pt>
                <c:pt idx="508">
                  <c:v>7.244860247099318</c:v>
                </c:pt>
                <c:pt idx="509">
                  <c:v>7.33430296619931</c:v>
                </c:pt>
                <c:pt idx="510">
                  <c:v>7.4237456852993</c:v>
                </c:pt>
                <c:pt idx="511">
                  <c:v>7.513188404399293</c:v>
                </c:pt>
                <c:pt idx="512">
                  <c:v>7.602631123499284</c:v>
                </c:pt>
                <c:pt idx="513">
                  <c:v>7.692073842599276</c:v>
                </c:pt>
                <c:pt idx="514">
                  <c:v>7.781516561699267</c:v>
                </c:pt>
                <c:pt idx="515">
                  <c:v>7.870959280799259</c:v>
                </c:pt>
                <c:pt idx="516">
                  <c:v>7.960401999899251</c:v>
                </c:pt>
                <c:pt idx="517">
                  <c:v>8.04984471899924</c:v>
                </c:pt>
                <c:pt idx="518">
                  <c:v>8.139287438099234</c:v>
                </c:pt>
                <c:pt idx="519">
                  <c:v>8.228730157199225</c:v>
                </c:pt>
                <c:pt idx="520">
                  <c:v>8.318172876299216</c:v>
                </c:pt>
                <c:pt idx="521">
                  <c:v>8.407615595399208</c:v>
                </c:pt>
                <c:pt idx="522">
                  <c:v>8.4970583144992</c:v>
                </c:pt>
                <c:pt idx="523">
                  <c:v>8.58650103359919</c:v>
                </c:pt>
                <c:pt idx="524">
                  <c:v>8.675943752699183</c:v>
                </c:pt>
                <c:pt idx="525">
                  <c:v>8.765386471799175</c:v>
                </c:pt>
                <c:pt idx="526">
                  <c:v>8.854829190899167</c:v>
                </c:pt>
                <c:pt idx="527">
                  <c:v>8.944271909999159</c:v>
                </c:pt>
                <c:pt idx="528">
                  <c:v>9.03371462909915</c:v>
                </c:pt>
                <c:pt idx="529">
                  <c:v>9.123157348199141</c:v>
                </c:pt>
                <c:pt idx="530">
                  <c:v>9.212600067299133</c:v>
                </c:pt>
                <c:pt idx="531">
                  <c:v>9.302042786399125</c:v>
                </c:pt>
                <c:pt idx="532">
                  <c:v>9.391485505499115</c:v>
                </c:pt>
                <c:pt idx="533">
                  <c:v>9.480928224599108</c:v>
                </c:pt>
                <c:pt idx="534">
                  <c:v>9.5703709436991</c:v>
                </c:pt>
                <c:pt idx="535">
                  <c:v>9.659813662799091</c:v>
                </c:pt>
                <c:pt idx="536">
                  <c:v>9.749256381899082</c:v>
                </c:pt>
                <c:pt idx="537">
                  <c:v>9.838699100999074</c:v>
                </c:pt>
                <c:pt idx="538">
                  <c:v>9.928141820099066</c:v>
                </c:pt>
                <c:pt idx="539">
                  <c:v>10.01758453919906</c:v>
                </c:pt>
                <c:pt idx="540">
                  <c:v>10.10702725829905</c:v>
                </c:pt>
                <c:pt idx="541">
                  <c:v>10.19646997739904</c:v>
                </c:pt>
                <c:pt idx="542">
                  <c:v>10.28591269649903</c:v>
                </c:pt>
                <c:pt idx="543">
                  <c:v>10.37535541559902</c:v>
                </c:pt>
                <c:pt idx="544">
                  <c:v>10.46479813469901</c:v>
                </c:pt>
                <c:pt idx="545">
                  <c:v>10.55424085379901</c:v>
                </c:pt>
                <c:pt idx="546">
                  <c:v>10.643683572899</c:v>
                </c:pt>
                <c:pt idx="547">
                  <c:v>10.733126291999</c:v>
                </c:pt>
                <c:pt idx="548">
                  <c:v>10.82256901109898</c:v>
                </c:pt>
                <c:pt idx="549">
                  <c:v>10.91201173019897</c:v>
                </c:pt>
                <c:pt idx="550">
                  <c:v>11.00145444929896</c:v>
                </c:pt>
                <c:pt idx="551">
                  <c:v>11.09089716839896</c:v>
                </c:pt>
                <c:pt idx="552">
                  <c:v>11.18033988749895</c:v>
                </c:pt>
                <c:pt idx="553">
                  <c:v>11.26978260659894</c:v>
                </c:pt>
                <c:pt idx="554">
                  <c:v>11.35922532569893</c:v>
                </c:pt>
                <c:pt idx="555">
                  <c:v>11.44866804479892</c:v>
                </c:pt>
                <c:pt idx="556">
                  <c:v>11.53811076389891</c:v>
                </c:pt>
                <c:pt idx="557">
                  <c:v>11.62755348299891</c:v>
                </c:pt>
                <c:pt idx="558">
                  <c:v>11.7169962020989</c:v>
                </c:pt>
                <c:pt idx="559">
                  <c:v>11.80643892119889</c:v>
                </c:pt>
                <c:pt idx="560">
                  <c:v>11.89588164029888</c:v>
                </c:pt>
                <c:pt idx="561">
                  <c:v>11.98532435939887</c:v>
                </c:pt>
                <c:pt idx="562">
                  <c:v>12.07476707849886</c:v>
                </c:pt>
                <c:pt idx="563">
                  <c:v>12.16420979759886</c:v>
                </c:pt>
                <c:pt idx="564">
                  <c:v>12.25365251669885</c:v>
                </c:pt>
                <c:pt idx="565">
                  <c:v>12.34309523579884</c:v>
                </c:pt>
                <c:pt idx="566">
                  <c:v>12.43253795489883</c:v>
                </c:pt>
                <c:pt idx="567">
                  <c:v>12.52198067399882</c:v>
                </c:pt>
                <c:pt idx="568">
                  <c:v>12.61142339309881</c:v>
                </c:pt>
                <c:pt idx="569">
                  <c:v>12.7008661121988</c:v>
                </c:pt>
                <c:pt idx="570">
                  <c:v>12.7903088312988</c:v>
                </c:pt>
                <c:pt idx="571">
                  <c:v>12.87975155039879</c:v>
                </c:pt>
                <c:pt idx="572">
                  <c:v>12.96919426949878</c:v>
                </c:pt>
                <c:pt idx="573">
                  <c:v>13.05863698859877</c:v>
                </c:pt>
                <c:pt idx="574">
                  <c:v>13.14807970769876</c:v>
                </c:pt>
                <c:pt idx="575">
                  <c:v>13.23752242679875</c:v>
                </c:pt>
                <c:pt idx="576">
                  <c:v>13.32696514589875</c:v>
                </c:pt>
                <c:pt idx="577">
                  <c:v>13.41640786499874</c:v>
                </c:pt>
                <c:pt idx="578">
                  <c:v>13.50585058409873</c:v>
                </c:pt>
                <c:pt idx="579">
                  <c:v>13.59529330319872</c:v>
                </c:pt>
                <c:pt idx="580">
                  <c:v>13.68473602229871</c:v>
                </c:pt>
                <c:pt idx="581">
                  <c:v>13.7741787413987</c:v>
                </c:pt>
                <c:pt idx="582">
                  <c:v>13.8636214604987</c:v>
                </c:pt>
                <c:pt idx="583">
                  <c:v>13.95306417959869</c:v>
                </c:pt>
                <c:pt idx="584">
                  <c:v>14.04250689869868</c:v>
                </c:pt>
                <c:pt idx="585">
                  <c:v>14.13194961779867</c:v>
                </c:pt>
                <c:pt idx="586">
                  <c:v>14.22139233689866</c:v>
                </c:pt>
                <c:pt idx="587">
                  <c:v>14.31083505599865</c:v>
                </c:pt>
                <c:pt idx="588">
                  <c:v>14.40027777509865</c:v>
                </c:pt>
                <c:pt idx="589">
                  <c:v>14.48972049419864</c:v>
                </c:pt>
                <c:pt idx="590">
                  <c:v>14.57916321329863</c:v>
                </c:pt>
                <c:pt idx="591">
                  <c:v>14.66860593239862</c:v>
                </c:pt>
                <c:pt idx="592">
                  <c:v>14.75804865149861</c:v>
                </c:pt>
                <c:pt idx="593">
                  <c:v>14.8474913705986</c:v>
                </c:pt>
                <c:pt idx="594">
                  <c:v>14.93693408969859</c:v>
                </c:pt>
                <c:pt idx="595">
                  <c:v>15.02637680879859</c:v>
                </c:pt>
                <c:pt idx="596">
                  <c:v>15.11581952789858</c:v>
                </c:pt>
                <c:pt idx="597">
                  <c:v>15.20526224699857</c:v>
                </c:pt>
                <c:pt idx="598">
                  <c:v>15.29470496609856</c:v>
                </c:pt>
                <c:pt idx="599">
                  <c:v>15.38414768519855</c:v>
                </c:pt>
                <c:pt idx="600">
                  <c:v>15.47359040429854</c:v>
                </c:pt>
                <c:pt idx="601">
                  <c:v>15.56303312339853</c:v>
                </c:pt>
                <c:pt idx="602">
                  <c:v>15.65247584249853</c:v>
                </c:pt>
                <c:pt idx="603">
                  <c:v>15.74191856159852</c:v>
                </c:pt>
                <c:pt idx="604">
                  <c:v>15.83136128069851</c:v>
                </c:pt>
                <c:pt idx="605">
                  <c:v>15.9208039997985</c:v>
                </c:pt>
                <c:pt idx="606">
                  <c:v>16.0102467188985</c:v>
                </c:pt>
                <c:pt idx="607">
                  <c:v>16.09968943799849</c:v>
                </c:pt>
                <c:pt idx="608">
                  <c:v>16.18913215709848</c:v>
                </c:pt>
                <c:pt idx="609">
                  <c:v>16.27857487619847</c:v>
                </c:pt>
                <c:pt idx="610">
                  <c:v>16.36801759529846</c:v>
                </c:pt>
                <c:pt idx="611">
                  <c:v>16.45746031439845</c:v>
                </c:pt>
                <c:pt idx="612">
                  <c:v>16.54690303349844</c:v>
                </c:pt>
                <c:pt idx="613">
                  <c:v>16.63634575259843</c:v>
                </c:pt>
                <c:pt idx="614">
                  <c:v>16.72578847169843</c:v>
                </c:pt>
                <c:pt idx="615">
                  <c:v>16.81523119079842</c:v>
                </c:pt>
                <c:pt idx="616">
                  <c:v>16.90467390989841</c:v>
                </c:pt>
                <c:pt idx="617">
                  <c:v>16.9941166289984</c:v>
                </c:pt>
                <c:pt idx="618">
                  <c:v>17.08355934809839</c:v>
                </c:pt>
                <c:pt idx="619">
                  <c:v>17.17300206719838</c:v>
                </c:pt>
                <c:pt idx="620">
                  <c:v>17.26244478629837</c:v>
                </c:pt>
                <c:pt idx="621">
                  <c:v>17.35188750539837</c:v>
                </c:pt>
                <c:pt idx="622">
                  <c:v>17.44133022449836</c:v>
                </c:pt>
                <c:pt idx="623">
                  <c:v>17.53077294359835</c:v>
                </c:pt>
                <c:pt idx="624">
                  <c:v>17.62021566269834</c:v>
                </c:pt>
                <c:pt idx="625">
                  <c:v>17.70965838179833</c:v>
                </c:pt>
                <c:pt idx="626">
                  <c:v>17.79910110089833</c:v>
                </c:pt>
                <c:pt idx="627">
                  <c:v>17.88854381999832</c:v>
                </c:pt>
                <c:pt idx="628">
                  <c:v>17.97798653909831</c:v>
                </c:pt>
                <c:pt idx="629">
                  <c:v>18.0674292581983</c:v>
                </c:pt>
                <c:pt idx="630">
                  <c:v>18.1568719772983</c:v>
                </c:pt>
                <c:pt idx="631">
                  <c:v>18.24631469639828</c:v>
                </c:pt>
                <c:pt idx="632">
                  <c:v>18.33575741549827</c:v>
                </c:pt>
                <c:pt idx="633">
                  <c:v>18.42520013459827</c:v>
                </c:pt>
                <c:pt idx="634">
                  <c:v>18.51464285369826</c:v>
                </c:pt>
                <c:pt idx="635">
                  <c:v>18.60408557279825</c:v>
                </c:pt>
                <c:pt idx="636">
                  <c:v>18.69352829189824</c:v>
                </c:pt>
                <c:pt idx="637">
                  <c:v>18.78297101099823</c:v>
                </c:pt>
                <c:pt idx="638">
                  <c:v>18.87241373009822</c:v>
                </c:pt>
                <c:pt idx="639">
                  <c:v>18.96185644919822</c:v>
                </c:pt>
                <c:pt idx="640">
                  <c:v>19.05129916829821</c:v>
                </c:pt>
                <c:pt idx="641">
                  <c:v>19.1407418873982</c:v>
                </c:pt>
                <c:pt idx="642">
                  <c:v>19.2301846064982</c:v>
                </c:pt>
                <c:pt idx="643">
                  <c:v>19.31962732559818</c:v>
                </c:pt>
                <c:pt idx="644">
                  <c:v>19.40907004469817</c:v>
                </c:pt>
                <c:pt idx="645">
                  <c:v>19.49851276379816</c:v>
                </c:pt>
                <c:pt idx="646">
                  <c:v>19.58795548289815</c:v>
                </c:pt>
                <c:pt idx="647">
                  <c:v>19.67739820199815</c:v>
                </c:pt>
                <c:pt idx="648">
                  <c:v>19.76684092109814</c:v>
                </c:pt>
                <c:pt idx="649">
                  <c:v>19.85628364019813</c:v>
                </c:pt>
                <c:pt idx="650">
                  <c:v>19.94572635929812</c:v>
                </c:pt>
                <c:pt idx="651">
                  <c:v>20.03516907839812</c:v>
                </c:pt>
                <c:pt idx="652">
                  <c:v>20.1246117974981</c:v>
                </c:pt>
                <c:pt idx="653">
                  <c:v>20.2140545165981</c:v>
                </c:pt>
                <c:pt idx="654">
                  <c:v>20.30349723569809</c:v>
                </c:pt>
                <c:pt idx="655">
                  <c:v>20.39293995479808</c:v>
                </c:pt>
                <c:pt idx="656">
                  <c:v>20.48238267389807</c:v>
                </c:pt>
                <c:pt idx="657">
                  <c:v>20.57182539299806</c:v>
                </c:pt>
                <c:pt idx="658">
                  <c:v>20.66126811209805</c:v>
                </c:pt>
                <c:pt idx="659">
                  <c:v>20.75071083119805</c:v>
                </c:pt>
                <c:pt idx="660">
                  <c:v>20.84015355029804</c:v>
                </c:pt>
                <c:pt idx="661">
                  <c:v>20.92959626939803</c:v>
                </c:pt>
                <c:pt idx="662">
                  <c:v>21.01903898849802</c:v>
                </c:pt>
                <c:pt idx="663">
                  <c:v>21.10848170759801</c:v>
                </c:pt>
                <c:pt idx="664">
                  <c:v>21.197924426698</c:v>
                </c:pt>
                <c:pt idx="665">
                  <c:v>21.287367145798</c:v>
                </c:pt>
                <c:pt idx="666">
                  <c:v>21.37680986489799</c:v>
                </c:pt>
                <c:pt idx="667">
                  <c:v>21.46625258399798</c:v>
                </c:pt>
                <c:pt idx="668">
                  <c:v>21.55569530309797</c:v>
                </c:pt>
                <c:pt idx="669">
                  <c:v>21.64513802219796</c:v>
                </c:pt>
                <c:pt idx="670">
                  <c:v>21.73458074129795</c:v>
                </c:pt>
                <c:pt idx="671">
                  <c:v>21.82402346039795</c:v>
                </c:pt>
                <c:pt idx="672">
                  <c:v>21.91346617949794</c:v>
                </c:pt>
                <c:pt idx="673">
                  <c:v>22.00290889859793</c:v>
                </c:pt>
                <c:pt idx="674">
                  <c:v>22.09235161769792</c:v>
                </c:pt>
                <c:pt idx="675">
                  <c:v>22.18179433679791</c:v>
                </c:pt>
                <c:pt idx="676">
                  <c:v>22.27123705589791</c:v>
                </c:pt>
                <c:pt idx="677">
                  <c:v>22.36067977499789</c:v>
                </c:pt>
              </c:numCache>
            </c:numRef>
          </c:xVal>
          <c:yVal>
            <c:numRef>
              <c:f>'de Moivre–Laplace'!$E$710:$E$1387</c:f>
              <c:numCache>
                <c:formatCode>General</c:formatCode>
                <c:ptCount val="678"/>
                <c:pt idx="35">
                  <c:v>7.25444455192484E-12</c:v>
                </c:pt>
                <c:pt idx="36">
                  <c:v>2.90177782076994E-10</c:v>
                </c:pt>
                <c:pt idx="37">
                  <c:v>5.6584667505014E-9</c:v>
                </c:pt>
                <c:pt idx="38">
                  <c:v>7.16739121730171E-8</c:v>
                </c:pt>
                <c:pt idx="39">
                  <c:v>6.62983687600411E-7</c:v>
                </c:pt>
                <c:pt idx="40">
                  <c:v>4.77348255072296E-6</c:v>
                </c:pt>
                <c:pt idx="41">
                  <c:v>2.78453148792173E-5</c:v>
                </c:pt>
                <c:pt idx="42">
                  <c:v>0.000135248672270485</c:v>
                </c:pt>
                <c:pt idx="43">
                  <c:v>0.000557900773115745</c:v>
                </c:pt>
                <c:pt idx="44">
                  <c:v>0.00198364719330042</c:v>
                </c:pt>
                <c:pt idx="45">
                  <c:v>0.00614930629923133</c:v>
                </c:pt>
                <c:pt idx="46">
                  <c:v>0.01677083536154</c:v>
                </c:pt>
                <c:pt idx="47">
                  <c:v>0.0405295187903884</c:v>
                </c:pt>
                <c:pt idx="48">
                  <c:v>0.0872943481639134</c:v>
                </c:pt>
                <c:pt idx="49">
                  <c:v>0.16835338574469</c:v>
                </c:pt>
                <c:pt idx="50">
                  <c:v>0.291812535290796</c:v>
                </c:pt>
                <c:pt idx="51">
                  <c:v>0.455957086391869</c:v>
                </c:pt>
                <c:pt idx="52">
                  <c:v>0.643704121964991</c:v>
                </c:pt>
                <c:pt idx="53">
                  <c:v>0.822510822510822</c:v>
                </c:pt>
                <c:pt idx="54">
                  <c:v>0.952380952380952</c:v>
                </c:pt>
                <c:pt idx="55">
                  <c:v>1.0</c:v>
                </c:pt>
                <c:pt idx="56">
                  <c:v>0.952380952380952</c:v>
                </c:pt>
                <c:pt idx="57">
                  <c:v>0.822510822510822</c:v>
                </c:pt>
                <c:pt idx="58">
                  <c:v>0.643704121964991</c:v>
                </c:pt>
                <c:pt idx="59">
                  <c:v>0.455957086391869</c:v>
                </c:pt>
                <c:pt idx="60">
                  <c:v>0.291812535290796</c:v>
                </c:pt>
                <c:pt idx="61">
                  <c:v>0.16835338574469</c:v>
                </c:pt>
                <c:pt idx="62">
                  <c:v>0.0872943481639134</c:v>
                </c:pt>
                <c:pt idx="63">
                  <c:v>0.0405295187903884</c:v>
                </c:pt>
                <c:pt idx="64">
                  <c:v>0.01677083536154</c:v>
                </c:pt>
                <c:pt idx="65">
                  <c:v>0.00614930629923133</c:v>
                </c:pt>
                <c:pt idx="66">
                  <c:v>0.00198364719330042</c:v>
                </c:pt>
                <c:pt idx="67">
                  <c:v>0.000557900773115745</c:v>
                </c:pt>
                <c:pt idx="68">
                  <c:v>0.000135248672270484</c:v>
                </c:pt>
                <c:pt idx="69">
                  <c:v>2.78453148792173E-5</c:v>
                </c:pt>
                <c:pt idx="70">
                  <c:v>4.77348255072296E-6</c:v>
                </c:pt>
                <c:pt idx="71">
                  <c:v>6.62983687600411E-7</c:v>
                </c:pt>
                <c:pt idx="72">
                  <c:v>7.16739121730171E-8</c:v>
                </c:pt>
                <c:pt idx="73">
                  <c:v>5.6584667505014E-9</c:v>
                </c:pt>
                <c:pt idx="74">
                  <c:v>2.90177782076994E-10</c:v>
                </c:pt>
                <c:pt idx="75">
                  <c:v>7.25444455192484E-12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'de Moivre–Laplace'!$F$709</c:f>
              <c:strCache>
                <c:ptCount val="1"/>
                <c:pt idx="0">
                  <c:v>n = 100</c:v>
                </c:pt>
              </c:strCache>
            </c:strRef>
          </c:tx>
          <c:spPr>
            <a:ln w="19050">
              <a:solidFill>
                <a:srgbClr val="00FDFF"/>
              </a:solidFill>
            </a:ln>
          </c:spPr>
          <c:marker>
            <c:symbol val="none"/>
          </c:marker>
          <c:xVal>
            <c:numRef>
              <c:f>'de Moivre–Laplace'!$A$710:$A$1387</c:f>
              <c:numCache>
                <c:formatCode>General</c:formatCode>
                <c:ptCount val="678"/>
                <c:pt idx="0">
                  <c:v>-1.414213562373095</c:v>
                </c:pt>
                <c:pt idx="1">
                  <c:v>0.0</c:v>
                </c:pt>
                <c:pt idx="2">
                  <c:v>1.414213562373095</c:v>
                </c:pt>
                <c:pt idx="3">
                  <c:v>-3.16227766016838</c:v>
                </c:pt>
                <c:pt idx="4">
                  <c:v>-2.529822128134704</c:v>
                </c:pt>
                <c:pt idx="5">
                  <c:v>-1.897366596101027</c:v>
                </c:pt>
                <c:pt idx="6">
                  <c:v>-1.264911064067352</c:v>
                </c:pt>
                <c:pt idx="7">
                  <c:v>-0.632455532033676</c:v>
                </c:pt>
                <c:pt idx="8">
                  <c:v>0.0</c:v>
                </c:pt>
                <c:pt idx="9">
                  <c:v>0.632455532033676</c:v>
                </c:pt>
                <c:pt idx="10">
                  <c:v>1.264911064067352</c:v>
                </c:pt>
                <c:pt idx="11">
                  <c:v>1.897366596101027</c:v>
                </c:pt>
                <c:pt idx="12">
                  <c:v>2.529822128134704</c:v>
                </c:pt>
                <c:pt idx="13">
                  <c:v>3.16227766016838</c:v>
                </c:pt>
                <c:pt idx="14">
                  <c:v>-4.47213595499958</c:v>
                </c:pt>
                <c:pt idx="15">
                  <c:v>-4.024922359499621</c:v>
                </c:pt>
                <c:pt idx="16">
                  <c:v>-3.577708763999663</c:v>
                </c:pt>
                <c:pt idx="17">
                  <c:v>-3.130495168499706</c:v>
                </c:pt>
                <c:pt idx="18">
                  <c:v>-2.683281572999747</c:v>
                </c:pt>
                <c:pt idx="19">
                  <c:v>-2.23606797749979</c:v>
                </c:pt>
                <c:pt idx="20">
                  <c:v>-1.788854381999832</c:v>
                </c:pt>
                <c:pt idx="21">
                  <c:v>-1.341640786499874</c:v>
                </c:pt>
                <c:pt idx="22">
                  <c:v>-0.894427190999916</c:v>
                </c:pt>
                <c:pt idx="23">
                  <c:v>-0.447213595499958</c:v>
                </c:pt>
                <c:pt idx="24">
                  <c:v>0.0</c:v>
                </c:pt>
                <c:pt idx="25">
                  <c:v>0.447213595499958</c:v>
                </c:pt>
                <c:pt idx="26">
                  <c:v>0.894427190999916</c:v>
                </c:pt>
                <c:pt idx="27">
                  <c:v>1.341640786499874</c:v>
                </c:pt>
                <c:pt idx="28">
                  <c:v>1.788854381999832</c:v>
                </c:pt>
                <c:pt idx="29">
                  <c:v>2.23606797749979</c:v>
                </c:pt>
                <c:pt idx="30">
                  <c:v>2.683281572999747</c:v>
                </c:pt>
                <c:pt idx="31">
                  <c:v>3.130495168499706</c:v>
                </c:pt>
                <c:pt idx="32">
                  <c:v>3.577708763999663</c:v>
                </c:pt>
                <c:pt idx="33">
                  <c:v>4.024922359499621</c:v>
                </c:pt>
                <c:pt idx="34">
                  <c:v>4.47213595499958</c:v>
                </c:pt>
                <c:pt idx="35">
                  <c:v>-6.324555320336758</c:v>
                </c:pt>
                <c:pt idx="36">
                  <c:v>-6.00832755431992</c:v>
                </c:pt>
                <c:pt idx="37">
                  <c:v>-5.692099788303082</c:v>
                </c:pt>
                <c:pt idx="38">
                  <c:v>-5.375872022286244</c:v>
                </c:pt>
                <c:pt idx="39">
                  <c:v>-5.059644256269407</c:v>
                </c:pt>
                <c:pt idx="40">
                  <c:v>-4.743416490252568</c:v>
                </c:pt>
                <c:pt idx="41">
                  <c:v>-4.427188724235731</c:v>
                </c:pt>
                <c:pt idx="42">
                  <c:v>-4.110960958218893</c:v>
                </c:pt>
                <c:pt idx="43">
                  <c:v>-3.794733192202055</c:v>
                </c:pt>
                <c:pt idx="44">
                  <c:v>-3.478505426185217</c:v>
                </c:pt>
                <c:pt idx="45">
                  <c:v>-3.16227766016838</c:v>
                </c:pt>
                <c:pt idx="46">
                  <c:v>-2.846049894151541</c:v>
                </c:pt>
                <c:pt idx="47">
                  <c:v>-2.529822128134704</c:v>
                </c:pt>
                <c:pt idx="48">
                  <c:v>-2.213594362117865</c:v>
                </c:pt>
                <c:pt idx="49">
                  <c:v>-1.897366596101027</c:v>
                </c:pt>
                <c:pt idx="50">
                  <c:v>-1.58113883008419</c:v>
                </c:pt>
                <c:pt idx="51">
                  <c:v>-1.264911064067352</c:v>
                </c:pt>
                <c:pt idx="52">
                  <c:v>-0.948683298050514</c:v>
                </c:pt>
                <c:pt idx="53">
                  <c:v>-0.632455532033676</c:v>
                </c:pt>
                <c:pt idx="54">
                  <c:v>-0.316227766016838</c:v>
                </c:pt>
                <c:pt idx="55">
                  <c:v>0.0</c:v>
                </c:pt>
                <c:pt idx="56">
                  <c:v>0.316227766016838</c:v>
                </c:pt>
                <c:pt idx="57">
                  <c:v>0.632455532033676</c:v>
                </c:pt>
                <c:pt idx="58">
                  <c:v>0.948683298050514</c:v>
                </c:pt>
                <c:pt idx="59">
                  <c:v>1.264911064067352</c:v>
                </c:pt>
                <c:pt idx="60">
                  <c:v>1.58113883008419</c:v>
                </c:pt>
                <c:pt idx="61">
                  <c:v>1.897366596101027</c:v>
                </c:pt>
                <c:pt idx="62">
                  <c:v>2.213594362117865</c:v>
                </c:pt>
                <c:pt idx="63">
                  <c:v>2.529822128134704</c:v>
                </c:pt>
                <c:pt idx="64">
                  <c:v>2.846049894151541</c:v>
                </c:pt>
                <c:pt idx="65">
                  <c:v>3.16227766016838</c:v>
                </c:pt>
                <c:pt idx="66">
                  <c:v>3.478505426185217</c:v>
                </c:pt>
                <c:pt idx="67">
                  <c:v>3.794733192202055</c:v>
                </c:pt>
                <c:pt idx="68">
                  <c:v>4.110960958218893</c:v>
                </c:pt>
                <c:pt idx="69">
                  <c:v>4.427188724235731</c:v>
                </c:pt>
                <c:pt idx="70">
                  <c:v>4.743416490252568</c:v>
                </c:pt>
                <c:pt idx="71">
                  <c:v>5.059644256269407</c:v>
                </c:pt>
                <c:pt idx="72">
                  <c:v>5.375872022286244</c:v>
                </c:pt>
                <c:pt idx="73">
                  <c:v>5.692099788303082</c:v>
                </c:pt>
                <c:pt idx="74">
                  <c:v>6.00832755431992</c:v>
                </c:pt>
                <c:pt idx="75">
                  <c:v>6.324555320336758</c:v>
                </c:pt>
                <c:pt idx="76">
                  <c:v>-10.0</c:v>
                </c:pt>
                <c:pt idx="77">
                  <c:v>-9.8</c:v>
                </c:pt>
                <c:pt idx="78">
                  <c:v>-9.6</c:v>
                </c:pt>
                <c:pt idx="79">
                  <c:v>-9.4</c:v>
                </c:pt>
                <c:pt idx="80">
                  <c:v>-9.2</c:v>
                </c:pt>
                <c:pt idx="81">
                  <c:v>-9.0</c:v>
                </c:pt>
                <c:pt idx="82">
                  <c:v>-8.8</c:v>
                </c:pt>
                <c:pt idx="83">
                  <c:v>-8.6</c:v>
                </c:pt>
                <c:pt idx="84">
                  <c:v>-8.4</c:v>
                </c:pt>
                <c:pt idx="85">
                  <c:v>-8.2</c:v>
                </c:pt>
                <c:pt idx="86">
                  <c:v>-8.0</c:v>
                </c:pt>
                <c:pt idx="87">
                  <c:v>-7.8</c:v>
                </c:pt>
                <c:pt idx="88">
                  <c:v>-7.6</c:v>
                </c:pt>
                <c:pt idx="89">
                  <c:v>-7.4</c:v>
                </c:pt>
                <c:pt idx="90">
                  <c:v>-7.2</c:v>
                </c:pt>
                <c:pt idx="91">
                  <c:v>-7.0</c:v>
                </c:pt>
                <c:pt idx="92">
                  <c:v>-6.8</c:v>
                </c:pt>
                <c:pt idx="93">
                  <c:v>-6.6</c:v>
                </c:pt>
                <c:pt idx="94">
                  <c:v>-6.4</c:v>
                </c:pt>
                <c:pt idx="95">
                  <c:v>-6.2</c:v>
                </c:pt>
                <c:pt idx="96">
                  <c:v>-6.0</c:v>
                </c:pt>
                <c:pt idx="97">
                  <c:v>-5.8</c:v>
                </c:pt>
                <c:pt idx="98">
                  <c:v>-5.6</c:v>
                </c:pt>
                <c:pt idx="99">
                  <c:v>-5.4</c:v>
                </c:pt>
                <c:pt idx="100">
                  <c:v>-5.2</c:v>
                </c:pt>
                <c:pt idx="101">
                  <c:v>-5.0</c:v>
                </c:pt>
                <c:pt idx="102">
                  <c:v>-4.8</c:v>
                </c:pt>
                <c:pt idx="103">
                  <c:v>-4.6</c:v>
                </c:pt>
                <c:pt idx="104">
                  <c:v>-4.4</c:v>
                </c:pt>
                <c:pt idx="105">
                  <c:v>-4.2</c:v>
                </c:pt>
                <c:pt idx="106">
                  <c:v>-4.0</c:v>
                </c:pt>
                <c:pt idx="107">
                  <c:v>-3.8</c:v>
                </c:pt>
                <c:pt idx="108">
                  <c:v>-3.6</c:v>
                </c:pt>
                <c:pt idx="109">
                  <c:v>-3.4</c:v>
                </c:pt>
                <c:pt idx="110">
                  <c:v>-3.2</c:v>
                </c:pt>
                <c:pt idx="111">
                  <c:v>-3.0</c:v>
                </c:pt>
                <c:pt idx="112">
                  <c:v>-2.8</c:v>
                </c:pt>
                <c:pt idx="113">
                  <c:v>-2.6</c:v>
                </c:pt>
                <c:pt idx="114">
                  <c:v>-2.4</c:v>
                </c:pt>
                <c:pt idx="115">
                  <c:v>-2.2</c:v>
                </c:pt>
                <c:pt idx="116">
                  <c:v>-2.0</c:v>
                </c:pt>
                <c:pt idx="117">
                  <c:v>-1.8</c:v>
                </c:pt>
                <c:pt idx="118">
                  <c:v>-1.6</c:v>
                </c:pt>
                <c:pt idx="119">
                  <c:v>-1.4</c:v>
                </c:pt>
                <c:pt idx="120">
                  <c:v>-1.2</c:v>
                </c:pt>
                <c:pt idx="121">
                  <c:v>-1.0</c:v>
                </c:pt>
                <c:pt idx="122">
                  <c:v>-0.8</c:v>
                </c:pt>
                <c:pt idx="123">
                  <c:v>-0.6</c:v>
                </c:pt>
                <c:pt idx="124">
                  <c:v>-0.4</c:v>
                </c:pt>
                <c:pt idx="125">
                  <c:v>-0.2</c:v>
                </c:pt>
                <c:pt idx="126">
                  <c:v>0.0</c:v>
                </c:pt>
                <c:pt idx="127">
                  <c:v>0.2</c:v>
                </c:pt>
                <c:pt idx="128">
                  <c:v>0.4</c:v>
                </c:pt>
                <c:pt idx="129">
                  <c:v>0.6</c:v>
                </c:pt>
                <c:pt idx="130">
                  <c:v>0.8</c:v>
                </c:pt>
                <c:pt idx="131">
                  <c:v>1.0</c:v>
                </c:pt>
                <c:pt idx="132">
                  <c:v>1.2</c:v>
                </c:pt>
                <c:pt idx="133">
                  <c:v>1.4</c:v>
                </c:pt>
                <c:pt idx="134">
                  <c:v>1.6</c:v>
                </c:pt>
                <c:pt idx="135">
                  <c:v>1.8</c:v>
                </c:pt>
                <c:pt idx="136">
                  <c:v>2.0</c:v>
                </c:pt>
                <c:pt idx="137">
                  <c:v>2.2</c:v>
                </c:pt>
                <c:pt idx="138">
                  <c:v>2.4</c:v>
                </c:pt>
                <c:pt idx="139">
                  <c:v>2.6</c:v>
                </c:pt>
                <c:pt idx="140">
                  <c:v>2.8</c:v>
                </c:pt>
                <c:pt idx="141">
                  <c:v>3.0</c:v>
                </c:pt>
                <c:pt idx="142">
                  <c:v>3.2</c:v>
                </c:pt>
                <c:pt idx="143">
                  <c:v>3.4</c:v>
                </c:pt>
                <c:pt idx="144">
                  <c:v>3.6</c:v>
                </c:pt>
                <c:pt idx="145">
                  <c:v>3.8</c:v>
                </c:pt>
                <c:pt idx="146">
                  <c:v>4.0</c:v>
                </c:pt>
                <c:pt idx="147">
                  <c:v>4.2</c:v>
                </c:pt>
                <c:pt idx="148">
                  <c:v>4.4</c:v>
                </c:pt>
                <c:pt idx="149">
                  <c:v>4.6</c:v>
                </c:pt>
                <c:pt idx="150">
                  <c:v>4.8</c:v>
                </c:pt>
                <c:pt idx="151">
                  <c:v>5.0</c:v>
                </c:pt>
                <c:pt idx="152">
                  <c:v>5.2</c:v>
                </c:pt>
                <c:pt idx="153">
                  <c:v>5.4</c:v>
                </c:pt>
                <c:pt idx="154">
                  <c:v>5.6</c:v>
                </c:pt>
                <c:pt idx="155">
                  <c:v>5.8</c:v>
                </c:pt>
                <c:pt idx="156">
                  <c:v>6.0</c:v>
                </c:pt>
                <c:pt idx="157">
                  <c:v>6.2</c:v>
                </c:pt>
                <c:pt idx="158">
                  <c:v>6.4</c:v>
                </c:pt>
                <c:pt idx="159">
                  <c:v>6.6</c:v>
                </c:pt>
                <c:pt idx="160">
                  <c:v>6.8</c:v>
                </c:pt>
                <c:pt idx="161">
                  <c:v>7.0</c:v>
                </c:pt>
                <c:pt idx="162">
                  <c:v>7.2</c:v>
                </c:pt>
                <c:pt idx="163">
                  <c:v>7.4</c:v>
                </c:pt>
                <c:pt idx="164">
                  <c:v>7.6</c:v>
                </c:pt>
                <c:pt idx="165">
                  <c:v>7.8</c:v>
                </c:pt>
                <c:pt idx="166">
                  <c:v>8.0</c:v>
                </c:pt>
                <c:pt idx="167">
                  <c:v>8.2</c:v>
                </c:pt>
                <c:pt idx="168">
                  <c:v>8.4</c:v>
                </c:pt>
                <c:pt idx="169">
                  <c:v>8.6</c:v>
                </c:pt>
                <c:pt idx="170">
                  <c:v>8.8</c:v>
                </c:pt>
                <c:pt idx="171">
                  <c:v>9.0</c:v>
                </c:pt>
                <c:pt idx="172">
                  <c:v>9.2</c:v>
                </c:pt>
                <c:pt idx="173">
                  <c:v>9.4</c:v>
                </c:pt>
                <c:pt idx="174">
                  <c:v>9.6</c:v>
                </c:pt>
                <c:pt idx="175">
                  <c:v>9.8</c:v>
                </c:pt>
                <c:pt idx="176">
                  <c:v>10.0</c:v>
                </c:pt>
                <c:pt idx="177">
                  <c:v>-22.36067977499789</c:v>
                </c:pt>
                <c:pt idx="178">
                  <c:v>-22.27123705589791</c:v>
                </c:pt>
                <c:pt idx="179">
                  <c:v>-22.18179433679791</c:v>
                </c:pt>
                <c:pt idx="180">
                  <c:v>-22.09235161769792</c:v>
                </c:pt>
                <c:pt idx="181">
                  <c:v>-22.00290889859793</c:v>
                </c:pt>
                <c:pt idx="182">
                  <c:v>-21.91346617949794</c:v>
                </c:pt>
                <c:pt idx="183">
                  <c:v>-21.82402346039795</c:v>
                </c:pt>
                <c:pt idx="184">
                  <c:v>-21.73458074129795</c:v>
                </c:pt>
                <c:pt idx="185">
                  <c:v>-21.64513802219796</c:v>
                </c:pt>
                <c:pt idx="186">
                  <c:v>-21.55569530309797</c:v>
                </c:pt>
                <c:pt idx="187">
                  <c:v>-21.46625258399798</c:v>
                </c:pt>
                <c:pt idx="188">
                  <c:v>-21.37680986489799</c:v>
                </c:pt>
                <c:pt idx="189">
                  <c:v>-21.287367145798</c:v>
                </c:pt>
                <c:pt idx="190">
                  <c:v>-21.197924426698</c:v>
                </c:pt>
                <c:pt idx="191">
                  <c:v>-21.10848170759801</c:v>
                </c:pt>
                <c:pt idx="192">
                  <c:v>-21.01903898849802</c:v>
                </c:pt>
                <c:pt idx="193">
                  <c:v>-20.92959626939803</c:v>
                </c:pt>
                <c:pt idx="194">
                  <c:v>-20.84015355029804</c:v>
                </c:pt>
                <c:pt idx="195">
                  <c:v>-20.75071083119805</c:v>
                </c:pt>
                <c:pt idx="196">
                  <c:v>-20.66126811209805</c:v>
                </c:pt>
                <c:pt idx="197">
                  <c:v>-20.57182539299806</c:v>
                </c:pt>
                <c:pt idx="198">
                  <c:v>-20.48238267389807</c:v>
                </c:pt>
                <c:pt idx="199">
                  <c:v>-20.39293995479808</c:v>
                </c:pt>
                <c:pt idx="200">
                  <c:v>-20.30349723569809</c:v>
                </c:pt>
                <c:pt idx="201">
                  <c:v>-20.2140545165981</c:v>
                </c:pt>
                <c:pt idx="202">
                  <c:v>-20.1246117974981</c:v>
                </c:pt>
                <c:pt idx="203">
                  <c:v>-20.03516907839812</c:v>
                </c:pt>
                <c:pt idx="204">
                  <c:v>-19.94572635929812</c:v>
                </c:pt>
                <c:pt idx="205">
                  <c:v>-19.85628364019813</c:v>
                </c:pt>
                <c:pt idx="206">
                  <c:v>-19.76684092109814</c:v>
                </c:pt>
                <c:pt idx="207">
                  <c:v>-19.67739820199815</c:v>
                </c:pt>
                <c:pt idx="208">
                  <c:v>-19.58795548289815</c:v>
                </c:pt>
                <c:pt idx="209">
                  <c:v>-19.49851276379816</c:v>
                </c:pt>
                <c:pt idx="210">
                  <c:v>-19.40907004469817</c:v>
                </c:pt>
                <c:pt idx="211">
                  <c:v>-19.31962732559818</c:v>
                </c:pt>
                <c:pt idx="212">
                  <c:v>-19.2301846064982</c:v>
                </c:pt>
                <c:pt idx="213">
                  <c:v>-19.1407418873982</c:v>
                </c:pt>
                <c:pt idx="214">
                  <c:v>-19.05129916829821</c:v>
                </c:pt>
                <c:pt idx="215">
                  <c:v>-18.96185644919822</c:v>
                </c:pt>
                <c:pt idx="216">
                  <c:v>-18.87241373009822</c:v>
                </c:pt>
                <c:pt idx="217">
                  <c:v>-18.78297101099823</c:v>
                </c:pt>
                <c:pt idx="218">
                  <c:v>-18.69352829189824</c:v>
                </c:pt>
                <c:pt idx="219">
                  <c:v>-18.60408557279825</c:v>
                </c:pt>
                <c:pt idx="220">
                  <c:v>-18.51464285369826</c:v>
                </c:pt>
                <c:pt idx="221">
                  <c:v>-18.42520013459827</c:v>
                </c:pt>
                <c:pt idx="222">
                  <c:v>-18.33575741549827</c:v>
                </c:pt>
                <c:pt idx="223">
                  <c:v>-18.24631469639828</c:v>
                </c:pt>
                <c:pt idx="224">
                  <c:v>-18.1568719772983</c:v>
                </c:pt>
                <c:pt idx="225">
                  <c:v>-18.0674292581983</c:v>
                </c:pt>
                <c:pt idx="226">
                  <c:v>-17.97798653909831</c:v>
                </c:pt>
                <c:pt idx="227">
                  <c:v>-17.88854381999832</c:v>
                </c:pt>
                <c:pt idx="228">
                  <c:v>-17.79910110089833</c:v>
                </c:pt>
                <c:pt idx="229">
                  <c:v>-17.70965838179833</c:v>
                </c:pt>
                <c:pt idx="230">
                  <c:v>-17.62021566269834</c:v>
                </c:pt>
                <c:pt idx="231">
                  <c:v>-17.53077294359835</c:v>
                </c:pt>
                <c:pt idx="232">
                  <c:v>-17.44133022449836</c:v>
                </c:pt>
                <c:pt idx="233">
                  <c:v>-17.35188750539837</c:v>
                </c:pt>
                <c:pt idx="234">
                  <c:v>-17.26244478629837</c:v>
                </c:pt>
                <c:pt idx="235">
                  <c:v>-17.17300206719838</c:v>
                </c:pt>
                <c:pt idx="236">
                  <c:v>-17.08355934809839</c:v>
                </c:pt>
                <c:pt idx="237">
                  <c:v>-16.9941166289984</c:v>
                </c:pt>
                <c:pt idx="238">
                  <c:v>-16.90467390989841</c:v>
                </c:pt>
                <c:pt idx="239">
                  <c:v>-16.81523119079842</c:v>
                </c:pt>
                <c:pt idx="240">
                  <c:v>-16.72578847169843</c:v>
                </c:pt>
                <c:pt idx="241">
                  <c:v>-16.63634575259843</c:v>
                </c:pt>
                <c:pt idx="242">
                  <c:v>-16.54690303349844</c:v>
                </c:pt>
                <c:pt idx="243">
                  <c:v>-16.45746031439845</c:v>
                </c:pt>
                <c:pt idx="244">
                  <c:v>-16.36801759529846</c:v>
                </c:pt>
                <c:pt idx="245">
                  <c:v>-16.27857487619847</c:v>
                </c:pt>
                <c:pt idx="246">
                  <c:v>-16.18913215709848</c:v>
                </c:pt>
                <c:pt idx="247">
                  <c:v>-16.09968943799849</c:v>
                </c:pt>
                <c:pt idx="248">
                  <c:v>-16.0102467188985</c:v>
                </c:pt>
                <c:pt idx="249">
                  <c:v>-15.9208039997985</c:v>
                </c:pt>
                <c:pt idx="250">
                  <c:v>-15.83136128069851</c:v>
                </c:pt>
                <c:pt idx="251">
                  <c:v>-15.74191856159852</c:v>
                </c:pt>
                <c:pt idx="252">
                  <c:v>-15.65247584249853</c:v>
                </c:pt>
                <c:pt idx="253">
                  <c:v>-15.56303312339853</c:v>
                </c:pt>
                <c:pt idx="254">
                  <c:v>-15.47359040429854</c:v>
                </c:pt>
                <c:pt idx="255">
                  <c:v>-15.38414768519855</c:v>
                </c:pt>
                <c:pt idx="256">
                  <c:v>-15.29470496609856</c:v>
                </c:pt>
                <c:pt idx="257">
                  <c:v>-15.20526224699857</c:v>
                </c:pt>
                <c:pt idx="258">
                  <c:v>-15.11581952789858</c:v>
                </c:pt>
                <c:pt idx="259">
                  <c:v>-15.02637680879859</c:v>
                </c:pt>
                <c:pt idx="260">
                  <c:v>-14.93693408969859</c:v>
                </c:pt>
                <c:pt idx="261">
                  <c:v>-14.8474913705986</c:v>
                </c:pt>
                <c:pt idx="262">
                  <c:v>-14.75804865149861</c:v>
                </c:pt>
                <c:pt idx="263">
                  <c:v>-14.66860593239862</c:v>
                </c:pt>
                <c:pt idx="264">
                  <c:v>-14.57916321329863</c:v>
                </c:pt>
                <c:pt idx="265">
                  <c:v>-14.48972049419864</c:v>
                </c:pt>
                <c:pt idx="266">
                  <c:v>-14.40027777509865</c:v>
                </c:pt>
                <c:pt idx="267">
                  <c:v>-14.31083505599865</c:v>
                </c:pt>
                <c:pt idx="268">
                  <c:v>-14.22139233689866</c:v>
                </c:pt>
                <c:pt idx="269">
                  <c:v>-14.13194961779867</c:v>
                </c:pt>
                <c:pt idx="270">
                  <c:v>-14.04250689869868</c:v>
                </c:pt>
                <c:pt idx="271">
                  <c:v>-13.95306417959869</c:v>
                </c:pt>
                <c:pt idx="272">
                  <c:v>-13.8636214604987</c:v>
                </c:pt>
                <c:pt idx="273">
                  <c:v>-13.7741787413987</c:v>
                </c:pt>
                <c:pt idx="274">
                  <c:v>-13.68473602229871</c:v>
                </c:pt>
                <c:pt idx="275">
                  <c:v>-13.59529330319872</c:v>
                </c:pt>
                <c:pt idx="276">
                  <c:v>-13.50585058409873</c:v>
                </c:pt>
                <c:pt idx="277">
                  <c:v>-13.41640786499874</c:v>
                </c:pt>
                <c:pt idx="278">
                  <c:v>-13.32696514589875</c:v>
                </c:pt>
                <c:pt idx="279">
                  <c:v>-13.23752242679875</c:v>
                </c:pt>
                <c:pt idx="280">
                  <c:v>-13.14807970769876</c:v>
                </c:pt>
                <c:pt idx="281">
                  <c:v>-13.05863698859877</c:v>
                </c:pt>
                <c:pt idx="282">
                  <c:v>-12.96919426949878</c:v>
                </c:pt>
                <c:pt idx="283">
                  <c:v>-12.87975155039879</c:v>
                </c:pt>
                <c:pt idx="284">
                  <c:v>-12.7903088312988</c:v>
                </c:pt>
                <c:pt idx="285">
                  <c:v>-12.7008661121988</c:v>
                </c:pt>
                <c:pt idx="286">
                  <c:v>-12.61142339309881</c:v>
                </c:pt>
                <c:pt idx="287">
                  <c:v>-12.52198067399882</c:v>
                </c:pt>
                <c:pt idx="288">
                  <c:v>-12.43253795489883</c:v>
                </c:pt>
                <c:pt idx="289">
                  <c:v>-12.34309523579884</c:v>
                </c:pt>
                <c:pt idx="290">
                  <c:v>-12.25365251669885</c:v>
                </c:pt>
                <c:pt idx="291">
                  <c:v>-12.16420979759886</c:v>
                </c:pt>
                <c:pt idx="292">
                  <c:v>-12.07476707849886</c:v>
                </c:pt>
                <c:pt idx="293">
                  <c:v>-11.98532435939887</c:v>
                </c:pt>
                <c:pt idx="294">
                  <c:v>-11.89588164029888</c:v>
                </c:pt>
                <c:pt idx="295">
                  <c:v>-11.80643892119889</c:v>
                </c:pt>
                <c:pt idx="296">
                  <c:v>-11.7169962020989</c:v>
                </c:pt>
                <c:pt idx="297">
                  <c:v>-11.62755348299891</c:v>
                </c:pt>
                <c:pt idx="298">
                  <c:v>-11.53811076389891</c:v>
                </c:pt>
                <c:pt idx="299">
                  <c:v>-11.44866804479892</c:v>
                </c:pt>
                <c:pt idx="300">
                  <c:v>-11.35922532569893</c:v>
                </c:pt>
                <c:pt idx="301">
                  <c:v>-11.26978260659894</c:v>
                </c:pt>
                <c:pt idx="302">
                  <c:v>-11.18033988749895</c:v>
                </c:pt>
                <c:pt idx="303">
                  <c:v>-11.09089716839896</c:v>
                </c:pt>
                <c:pt idx="304">
                  <c:v>-11.00145444929896</c:v>
                </c:pt>
                <c:pt idx="305">
                  <c:v>-10.91201173019897</c:v>
                </c:pt>
                <c:pt idx="306">
                  <c:v>-10.82256901109898</c:v>
                </c:pt>
                <c:pt idx="307">
                  <c:v>-10.733126291999</c:v>
                </c:pt>
                <c:pt idx="308">
                  <c:v>-10.643683572899</c:v>
                </c:pt>
                <c:pt idx="309">
                  <c:v>-10.55424085379901</c:v>
                </c:pt>
                <c:pt idx="310">
                  <c:v>-10.46479813469901</c:v>
                </c:pt>
                <c:pt idx="311">
                  <c:v>-10.37535541559902</c:v>
                </c:pt>
                <c:pt idx="312">
                  <c:v>-10.28591269649903</c:v>
                </c:pt>
                <c:pt idx="313">
                  <c:v>-10.19646997739904</c:v>
                </c:pt>
                <c:pt idx="314">
                  <c:v>-10.10702725829905</c:v>
                </c:pt>
                <c:pt idx="315">
                  <c:v>-10.01758453919906</c:v>
                </c:pt>
                <c:pt idx="316">
                  <c:v>-9.928141820099066</c:v>
                </c:pt>
                <c:pt idx="317">
                  <c:v>-9.838699100999074</c:v>
                </c:pt>
                <c:pt idx="318">
                  <c:v>-9.749256381899082</c:v>
                </c:pt>
                <c:pt idx="319">
                  <c:v>-9.659813662799091</c:v>
                </c:pt>
                <c:pt idx="320">
                  <c:v>-9.5703709436991</c:v>
                </c:pt>
                <c:pt idx="321">
                  <c:v>-9.480928224599108</c:v>
                </c:pt>
                <c:pt idx="322">
                  <c:v>-9.391485505499115</c:v>
                </c:pt>
                <c:pt idx="323">
                  <c:v>-9.302042786399125</c:v>
                </c:pt>
                <c:pt idx="324">
                  <c:v>-9.212600067299133</c:v>
                </c:pt>
                <c:pt idx="325">
                  <c:v>-9.123157348199141</c:v>
                </c:pt>
                <c:pt idx="326">
                  <c:v>-9.03371462909915</c:v>
                </c:pt>
                <c:pt idx="327">
                  <c:v>-8.944271909999159</c:v>
                </c:pt>
                <c:pt idx="328">
                  <c:v>-8.854829190899167</c:v>
                </c:pt>
                <c:pt idx="329">
                  <c:v>-8.765386471799175</c:v>
                </c:pt>
                <c:pt idx="330">
                  <c:v>-8.675943752699183</c:v>
                </c:pt>
                <c:pt idx="331">
                  <c:v>-8.58650103359919</c:v>
                </c:pt>
                <c:pt idx="332">
                  <c:v>-8.4970583144992</c:v>
                </c:pt>
                <c:pt idx="333">
                  <c:v>-8.407615595399208</c:v>
                </c:pt>
                <c:pt idx="334">
                  <c:v>-8.318172876299216</c:v>
                </c:pt>
                <c:pt idx="335">
                  <c:v>-8.228730157199225</c:v>
                </c:pt>
                <c:pt idx="336">
                  <c:v>-8.139287438099234</c:v>
                </c:pt>
                <c:pt idx="337">
                  <c:v>-8.04984471899924</c:v>
                </c:pt>
                <c:pt idx="338">
                  <c:v>-7.960401999899251</c:v>
                </c:pt>
                <c:pt idx="339">
                  <c:v>-7.870959280799259</c:v>
                </c:pt>
                <c:pt idx="340">
                  <c:v>-7.781516561699267</c:v>
                </c:pt>
                <c:pt idx="341">
                  <c:v>-7.692073842599276</c:v>
                </c:pt>
                <c:pt idx="342">
                  <c:v>-7.602631123499284</c:v>
                </c:pt>
                <c:pt idx="343">
                  <c:v>-7.513188404399293</c:v>
                </c:pt>
                <c:pt idx="344">
                  <c:v>-7.4237456852993</c:v>
                </c:pt>
                <c:pt idx="345">
                  <c:v>-7.33430296619931</c:v>
                </c:pt>
                <c:pt idx="346">
                  <c:v>-7.244860247099318</c:v>
                </c:pt>
                <c:pt idx="347">
                  <c:v>-7.155417527999327</c:v>
                </c:pt>
                <c:pt idx="348">
                  <c:v>-7.065974808899335</c:v>
                </c:pt>
                <c:pt idx="349">
                  <c:v>-6.976532089799343</c:v>
                </c:pt>
                <c:pt idx="350">
                  <c:v>-6.887089370699352</c:v>
                </c:pt>
                <c:pt idx="351">
                  <c:v>-6.79764665159936</c:v>
                </c:pt>
                <c:pt idx="352">
                  <c:v>-6.708203932499368</c:v>
                </c:pt>
                <c:pt idx="353">
                  <c:v>-6.618761213399377</c:v>
                </c:pt>
                <c:pt idx="354">
                  <c:v>-6.529318494299385</c:v>
                </c:pt>
                <c:pt idx="355">
                  <c:v>-6.439875775199394</c:v>
                </c:pt>
                <c:pt idx="356">
                  <c:v>-6.350433056099402</c:v>
                </c:pt>
                <c:pt idx="357">
                  <c:v>-6.260990336999411</c:v>
                </c:pt>
                <c:pt idx="358">
                  <c:v>-6.171547617899419</c:v>
                </c:pt>
                <c:pt idx="359">
                  <c:v>-6.082104898799428</c:v>
                </c:pt>
                <c:pt idx="360">
                  <c:v>-5.992662179699435</c:v>
                </c:pt>
                <c:pt idx="361">
                  <c:v>-5.903219460599444</c:v>
                </c:pt>
                <c:pt idx="362">
                  <c:v>-5.813776741499453</c:v>
                </c:pt>
                <c:pt idx="363">
                  <c:v>-5.724334022399462</c:v>
                </c:pt>
                <c:pt idx="364">
                  <c:v>-5.63489130329947</c:v>
                </c:pt>
                <c:pt idx="365">
                  <c:v>-5.545448584199478</c:v>
                </c:pt>
                <c:pt idx="366">
                  <c:v>-5.456005865099486</c:v>
                </c:pt>
                <c:pt idx="367">
                  <c:v>-5.366563145999495</c:v>
                </c:pt>
                <c:pt idx="368">
                  <c:v>-5.277120426899503</c:v>
                </c:pt>
                <c:pt idx="369">
                  <c:v>-5.187677707799512</c:v>
                </c:pt>
                <c:pt idx="370">
                  <c:v>-5.09823498869952</c:v>
                </c:pt>
                <c:pt idx="371">
                  <c:v>-5.00879226959953</c:v>
                </c:pt>
                <c:pt idx="372">
                  <c:v>-4.919349550499537</c:v>
                </c:pt>
                <c:pt idx="373">
                  <c:v>-4.829906831399546</c:v>
                </c:pt>
                <c:pt idx="374">
                  <c:v>-4.740464112299554</c:v>
                </c:pt>
                <c:pt idx="375">
                  <c:v>-4.651021393199562</c:v>
                </c:pt>
                <c:pt idx="376">
                  <c:v>-4.561578674099571</c:v>
                </c:pt>
                <c:pt idx="377">
                  <c:v>-4.47213595499958</c:v>
                </c:pt>
                <c:pt idx="378">
                  <c:v>-4.382693235899587</c:v>
                </c:pt>
                <c:pt idx="379">
                  <c:v>-4.293250516799596</c:v>
                </c:pt>
                <c:pt idx="380">
                  <c:v>-4.203807797699604</c:v>
                </c:pt>
                <c:pt idx="381">
                  <c:v>-4.114365078599612</c:v>
                </c:pt>
                <c:pt idx="382">
                  <c:v>-4.024922359499621</c:v>
                </c:pt>
                <c:pt idx="383">
                  <c:v>-3.93547964039963</c:v>
                </c:pt>
                <c:pt idx="384">
                  <c:v>-3.846036921299638</c:v>
                </c:pt>
                <c:pt idx="385">
                  <c:v>-3.756594202199646</c:v>
                </c:pt>
                <c:pt idx="386">
                  <c:v>-3.667151483099655</c:v>
                </c:pt>
                <c:pt idx="387">
                  <c:v>-3.577708763999663</c:v>
                </c:pt>
                <c:pt idx="388">
                  <c:v>-3.488266044899672</c:v>
                </c:pt>
                <c:pt idx="389">
                  <c:v>-3.39882332579968</c:v>
                </c:pt>
                <c:pt idx="390">
                  <c:v>-3.309380606699689</c:v>
                </c:pt>
                <c:pt idx="391">
                  <c:v>-3.219937887599697</c:v>
                </c:pt>
                <c:pt idx="392">
                  <c:v>-3.130495168499706</c:v>
                </c:pt>
                <c:pt idx="393">
                  <c:v>-3.041052449399714</c:v>
                </c:pt>
                <c:pt idx="394">
                  <c:v>-2.951609730299722</c:v>
                </c:pt>
                <c:pt idx="395">
                  <c:v>-2.862167011199731</c:v>
                </c:pt>
                <c:pt idx="396">
                  <c:v>-2.77272429209974</c:v>
                </c:pt>
                <c:pt idx="397">
                  <c:v>-2.683281572999747</c:v>
                </c:pt>
                <c:pt idx="398">
                  <c:v>-2.593838853899756</c:v>
                </c:pt>
                <c:pt idx="399">
                  <c:v>-2.504396134799765</c:v>
                </c:pt>
                <c:pt idx="400">
                  <c:v>-2.414953415699773</c:v>
                </c:pt>
                <c:pt idx="401">
                  <c:v>-2.325510696599781</c:v>
                </c:pt>
                <c:pt idx="402">
                  <c:v>-2.23606797749979</c:v>
                </c:pt>
                <c:pt idx="403">
                  <c:v>-2.146625258399798</c:v>
                </c:pt>
                <c:pt idx="404">
                  <c:v>-2.057182539299806</c:v>
                </c:pt>
                <c:pt idx="405">
                  <c:v>-1.967739820199815</c:v>
                </c:pt>
                <c:pt idx="406">
                  <c:v>-1.878297101099823</c:v>
                </c:pt>
                <c:pt idx="407">
                  <c:v>-1.788854381999832</c:v>
                </c:pt>
                <c:pt idx="408">
                  <c:v>-1.69941166289984</c:v>
                </c:pt>
                <c:pt idx="409">
                  <c:v>-1.609968943799848</c:v>
                </c:pt>
                <c:pt idx="410">
                  <c:v>-1.520526224699857</c:v>
                </c:pt>
                <c:pt idx="411">
                  <c:v>-1.431083505599865</c:v>
                </c:pt>
                <c:pt idx="412">
                  <c:v>-1.341640786499874</c:v>
                </c:pt>
                <c:pt idx="413">
                  <c:v>-1.252198067399882</c:v>
                </c:pt>
                <c:pt idx="414">
                  <c:v>-1.162755348299891</c:v>
                </c:pt>
                <c:pt idx="415">
                  <c:v>-1.073312629199899</c:v>
                </c:pt>
                <c:pt idx="416">
                  <c:v>-0.983869910099907</c:v>
                </c:pt>
                <c:pt idx="417">
                  <c:v>-0.894427190999916</c:v>
                </c:pt>
                <c:pt idx="418">
                  <c:v>-0.804984471899924</c:v>
                </c:pt>
                <c:pt idx="419">
                  <c:v>-0.715541752799933</c:v>
                </c:pt>
                <c:pt idx="420">
                  <c:v>-0.626099033699941</c:v>
                </c:pt>
                <c:pt idx="421">
                  <c:v>-0.536656314599949</c:v>
                </c:pt>
                <c:pt idx="422">
                  <c:v>-0.447213595499958</c:v>
                </c:pt>
                <c:pt idx="423">
                  <c:v>-0.357770876399966</c:v>
                </c:pt>
                <c:pt idx="424">
                  <c:v>-0.268328157299975</c:v>
                </c:pt>
                <c:pt idx="425">
                  <c:v>-0.178885438199983</c:v>
                </c:pt>
                <c:pt idx="426">
                  <c:v>-0.0894427190999916</c:v>
                </c:pt>
                <c:pt idx="427">
                  <c:v>0.0</c:v>
                </c:pt>
                <c:pt idx="428">
                  <c:v>0.0894427190999916</c:v>
                </c:pt>
                <c:pt idx="429">
                  <c:v>0.178885438199983</c:v>
                </c:pt>
                <c:pt idx="430">
                  <c:v>0.268328157299975</c:v>
                </c:pt>
                <c:pt idx="431">
                  <c:v>0.357770876399966</c:v>
                </c:pt>
                <c:pt idx="432">
                  <c:v>0.447213595499958</c:v>
                </c:pt>
                <c:pt idx="433">
                  <c:v>0.536656314599949</c:v>
                </c:pt>
                <c:pt idx="434">
                  <c:v>0.626099033699941</c:v>
                </c:pt>
                <c:pt idx="435">
                  <c:v>0.715541752799933</c:v>
                </c:pt>
                <c:pt idx="436">
                  <c:v>0.804984471899924</c:v>
                </c:pt>
                <c:pt idx="437">
                  <c:v>0.894427190999916</c:v>
                </c:pt>
                <c:pt idx="438">
                  <c:v>0.983869910099907</c:v>
                </c:pt>
                <c:pt idx="439">
                  <c:v>1.073312629199899</c:v>
                </c:pt>
                <c:pt idx="440">
                  <c:v>1.162755348299891</c:v>
                </c:pt>
                <c:pt idx="441">
                  <c:v>1.252198067399882</c:v>
                </c:pt>
                <c:pt idx="442">
                  <c:v>1.341640786499874</c:v>
                </c:pt>
                <c:pt idx="443">
                  <c:v>1.431083505599865</c:v>
                </c:pt>
                <c:pt idx="444">
                  <c:v>1.520526224699857</c:v>
                </c:pt>
                <c:pt idx="445">
                  <c:v>1.609968943799848</c:v>
                </c:pt>
                <c:pt idx="446">
                  <c:v>1.69941166289984</c:v>
                </c:pt>
                <c:pt idx="447">
                  <c:v>1.788854381999832</c:v>
                </c:pt>
                <c:pt idx="448">
                  <c:v>1.878297101099823</c:v>
                </c:pt>
                <c:pt idx="449">
                  <c:v>1.967739820199815</c:v>
                </c:pt>
                <c:pt idx="450">
                  <c:v>2.057182539299806</c:v>
                </c:pt>
                <c:pt idx="451">
                  <c:v>2.146625258399798</c:v>
                </c:pt>
                <c:pt idx="452">
                  <c:v>2.23606797749979</c:v>
                </c:pt>
                <c:pt idx="453">
                  <c:v>2.325510696599781</c:v>
                </c:pt>
                <c:pt idx="454">
                  <c:v>2.414953415699773</c:v>
                </c:pt>
                <c:pt idx="455">
                  <c:v>2.504396134799765</c:v>
                </c:pt>
                <c:pt idx="456">
                  <c:v>2.593838853899756</c:v>
                </c:pt>
                <c:pt idx="457">
                  <c:v>2.683281572999747</c:v>
                </c:pt>
                <c:pt idx="458">
                  <c:v>2.77272429209974</c:v>
                </c:pt>
                <c:pt idx="459">
                  <c:v>2.862167011199731</c:v>
                </c:pt>
                <c:pt idx="460">
                  <c:v>2.951609730299722</c:v>
                </c:pt>
                <c:pt idx="461">
                  <c:v>3.041052449399714</c:v>
                </c:pt>
                <c:pt idx="462">
                  <c:v>3.130495168499706</c:v>
                </c:pt>
                <c:pt idx="463">
                  <c:v>3.219937887599697</c:v>
                </c:pt>
                <c:pt idx="464">
                  <c:v>3.309380606699689</c:v>
                </c:pt>
                <c:pt idx="465">
                  <c:v>3.39882332579968</c:v>
                </c:pt>
                <c:pt idx="466">
                  <c:v>3.488266044899672</c:v>
                </c:pt>
                <c:pt idx="467">
                  <c:v>3.577708763999663</c:v>
                </c:pt>
                <c:pt idx="468">
                  <c:v>3.667151483099655</c:v>
                </c:pt>
                <c:pt idx="469">
                  <c:v>3.756594202199646</c:v>
                </c:pt>
                <c:pt idx="470">
                  <c:v>3.846036921299638</c:v>
                </c:pt>
                <c:pt idx="471">
                  <c:v>3.93547964039963</c:v>
                </c:pt>
                <c:pt idx="472">
                  <c:v>4.024922359499621</c:v>
                </c:pt>
                <c:pt idx="473">
                  <c:v>4.114365078599612</c:v>
                </c:pt>
                <c:pt idx="474">
                  <c:v>4.203807797699604</c:v>
                </c:pt>
                <c:pt idx="475">
                  <c:v>4.293250516799596</c:v>
                </c:pt>
                <c:pt idx="476">
                  <c:v>4.382693235899587</c:v>
                </c:pt>
                <c:pt idx="477">
                  <c:v>4.47213595499958</c:v>
                </c:pt>
                <c:pt idx="478">
                  <c:v>4.561578674099571</c:v>
                </c:pt>
                <c:pt idx="479">
                  <c:v>4.651021393199562</c:v>
                </c:pt>
                <c:pt idx="480">
                  <c:v>4.740464112299554</c:v>
                </c:pt>
                <c:pt idx="481">
                  <c:v>4.829906831399546</c:v>
                </c:pt>
                <c:pt idx="482">
                  <c:v>4.919349550499537</c:v>
                </c:pt>
                <c:pt idx="483">
                  <c:v>5.00879226959953</c:v>
                </c:pt>
                <c:pt idx="484">
                  <c:v>5.09823498869952</c:v>
                </c:pt>
                <c:pt idx="485">
                  <c:v>5.187677707799512</c:v>
                </c:pt>
                <c:pt idx="486">
                  <c:v>5.277120426899503</c:v>
                </c:pt>
                <c:pt idx="487">
                  <c:v>5.366563145999495</c:v>
                </c:pt>
                <c:pt idx="488">
                  <c:v>5.456005865099486</c:v>
                </c:pt>
                <c:pt idx="489">
                  <c:v>5.545448584199478</c:v>
                </c:pt>
                <c:pt idx="490">
                  <c:v>5.63489130329947</c:v>
                </c:pt>
                <c:pt idx="491">
                  <c:v>5.724334022399462</c:v>
                </c:pt>
                <c:pt idx="492">
                  <c:v>5.813776741499453</c:v>
                </c:pt>
                <c:pt idx="493">
                  <c:v>5.903219460599444</c:v>
                </c:pt>
                <c:pt idx="494">
                  <c:v>5.992662179699435</c:v>
                </c:pt>
                <c:pt idx="495">
                  <c:v>6.082104898799428</c:v>
                </c:pt>
                <c:pt idx="496">
                  <c:v>6.171547617899419</c:v>
                </c:pt>
                <c:pt idx="497">
                  <c:v>6.260990336999411</c:v>
                </c:pt>
                <c:pt idx="498">
                  <c:v>6.350433056099402</c:v>
                </c:pt>
                <c:pt idx="499">
                  <c:v>6.439875775199394</c:v>
                </c:pt>
                <c:pt idx="500">
                  <c:v>6.529318494299385</c:v>
                </c:pt>
                <c:pt idx="501">
                  <c:v>6.618761213399377</c:v>
                </c:pt>
                <c:pt idx="502">
                  <c:v>6.708203932499368</c:v>
                </c:pt>
                <c:pt idx="503">
                  <c:v>6.79764665159936</c:v>
                </c:pt>
                <c:pt idx="504">
                  <c:v>6.887089370699352</c:v>
                </c:pt>
                <c:pt idx="505">
                  <c:v>6.976532089799343</c:v>
                </c:pt>
                <c:pt idx="506">
                  <c:v>7.065974808899335</c:v>
                </c:pt>
                <c:pt idx="507">
                  <c:v>7.155417527999327</c:v>
                </c:pt>
                <c:pt idx="508">
                  <c:v>7.244860247099318</c:v>
                </c:pt>
                <c:pt idx="509">
                  <c:v>7.33430296619931</c:v>
                </c:pt>
                <c:pt idx="510">
                  <c:v>7.4237456852993</c:v>
                </c:pt>
                <c:pt idx="511">
                  <c:v>7.513188404399293</c:v>
                </c:pt>
                <c:pt idx="512">
                  <c:v>7.602631123499284</c:v>
                </c:pt>
                <c:pt idx="513">
                  <c:v>7.692073842599276</c:v>
                </c:pt>
                <c:pt idx="514">
                  <c:v>7.781516561699267</c:v>
                </c:pt>
                <c:pt idx="515">
                  <c:v>7.870959280799259</c:v>
                </c:pt>
                <c:pt idx="516">
                  <c:v>7.960401999899251</c:v>
                </c:pt>
                <c:pt idx="517">
                  <c:v>8.04984471899924</c:v>
                </c:pt>
                <c:pt idx="518">
                  <c:v>8.139287438099234</c:v>
                </c:pt>
                <c:pt idx="519">
                  <c:v>8.228730157199225</c:v>
                </c:pt>
                <c:pt idx="520">
                  <c:v>8.318172876299216</c:v>
                </c:pt>
                <c:pt idx="521">
                  <c:v>8.407615595399208</c:v>
                </c:pt>
                <c:pt idx="522">
                  <c:v>8.4970583144992</c:v>
                </c:pt>
                <c:pt idx="523">
                  <c:v>8.58650103359919</c:v>
                </c:pt>
                <c:pt idx="524">
                  <c:v>8.675943752699183</c:v>
                </c:pt>
                <c:pt idx="525">
                  <c:v>8.765386471799175</c:v>
                </c:pt>
                <c:pt idx="526">
                  <c:v>8.854829190899167</c:v>
                </c:pt>
                <c:pt idx="527">
                  <c:v>8.944271909999159</c:v>
                </c:pt>
                <c:pt idx="528">
                  <c:v>9.03371462909915</c:v>
                </c:pt>
                <c:pt idx="529">
                  <c:v>9.123157348199141</c:v>
                </c:pt>
                <c:pt idx="530">
                  <c:v>9.212600067299133</c:v>
                </c:pt>
                <c:pt idx="531">
                  <c:v>9.302042786399125</c:v>
                </c:pt>
                <c:pt idx="532">
                  <c:v>9.391485505499115</c:v>
                </c:pt>
                <c:pt idx="533">
                  <c:v>9.480928224599108</c:v>
                </c:pt>
                <c:pt idx="534">
                  <c:v>9.5703709436991</c:v>
                </c:pt>
                <c:pt idx="535">
                  <c:v>9.659813662799091</c:v>
                </c:pt>
                <c:pt idx="536">
                  <c:v>9.749256381899082</c:v>
                </c:pt>
                <c:pt idx="537">
                  <c:v>9.838699100999074</c:v>
                </c:pt>
                <c:pt idx="538">
                  <c:v>9.928141820099066</c:v>
                </c:pt>
                <c:pt idx="539">
                  <c:v>10.01758453919906</c:v>
                </c:pt>
                <c:pt idx="540">
                  <c:v>10.10702725829905</c:v>
                </c:pt>
                <c:pt idx="541">
                  <c:v>10.19646997739904</c:v>
                </c:pt>
                <c:pt idx="542">
                  <c:v>10.28591269649903</c:v>
                </c:pt>
                <c:pt idx="543">
                  <c:v>10.37535541559902</c:v>
                </c:pt>
                <c:pt idx="544">
                  <c:v>10.46479813469901</c:v>
                </c:pt>
                <c:pt idx="545">
                  <c:v>10.55424085379901</c:v>
                </c:pt>
                <c:pt idx="546">
                  <c:v>10.643683572899</c:v>
                </c:pt>
                <c:pt idx="547">
                  <c:v>10.733126291999</c:v>
                </c:pt>
                <c:pt idx="548">
                  <c:v>10.82256901109898</c:v>
                </c:pt>
                <c:pt idx="549">
                  <c:v>10.91201173019897</c:v>
                </c:pt>
                <c:pt idx="550">
                  <c:v>11.00145444929896</c:v>
                </c:pt>
                <c:pt idx="551">
                  <c:v>11.09089716839896</c:v>
                </c:pt>
                <c:pt idx="552">
                  <c:v>11.18033988749895</c:v>
                </c:pt>
                <c:pt idx="553">
                  <c:v>11.26978260659894</c:v>
                </c:pt>
                <c:pt idx="554">
                  <c:v>11.35922532569893</c:v>
                </c:pt>
                <c:pt idx="555">
                  <c:v>11.44866804479892</c:v>
                </c:pt>
                <c:pt idx="556">
                  <c:v>11.53811076389891</c:v>
                </c:pt>
                <c:pt idx="557">
                  <c:v>11.62755348299891</c:v>
                </c:pt>
                <c:pt idx="558">
                  <c:v>11.7169962020989</c:v>
                </c:pt>
                <c:pt idx="559">
                  <c:v>11.80643892119889</c:v>
                </c:pt>
                <c:pt idx="560">
                  <c:v>11.89588164029888</c:v>
                </c:pt>
                <c:pt idx="561">
                  <c:v>11.98532435939887</c:v>
                </c:pt>
                <c:pt idx="562">
                  <c:v>12.07476707849886</c:v>
                </c:pt>
                <c:pt idx="563">
                  <c:v>12.16420979759886</c:v>
                </c:pt>
                <c:pt idx="564">
                  <c:v>12.25365251669885</c:v>
                </c:pt>
                <c:pt idx="565">
                  <c:v>12.34309523579884</c:v>
                </c:pt>
                <c:pt idx="566">
                  <c:v>12.43253795489883</c:v>
                </c:pt>
                <c:pt idx="567">
                  <c:v>12.52198067399882</c:v>
                </c:pt>
                <c:pt idx="568">
                  <c:v>12.61142339309881</c:v>
                </c:pt>
                <c:pt idx="569">
                  <c:v>12.7008661121988</c:v>
                </c:pt>
                <c:pt idx="570">
                  <c:v>12.7903088312988</c:v>
                </c:pt>
                <c:pt idx="571">
                  <c:v>12.87975155039879</c:v>
                </c:pt>
                <c:pt idx="572">
                  <c:v>12.96919426949878</c:v>
                </c:pt>
                <c:pt idx="573">
                  <c:v>13.05863698859877</c:v>
                </c:pt>
                <c:pt idx="574">
                  <c:v>13.14807970769876</c:v>
                </c:pt>
                <c:pt idx="575">
                  <c:v>13.23752242679875</c:v>
                </c:pt>
                <c:pt idx="576">
                  <c:v>13.32696514589875</c:v>
                </c:pt>
                <c:pt idx="577">
                  <c:v>13.41640786499874</c:v>
                </c:pt>
                <c:pt idx="578">
                  <c:v>13.50585058409873</c:v>
                </c:pt>
                <c:pt idx="579">
                  <c:v>13.59529330319872</c:v>
                </c:pt>
                <c:pt idx="580">
                  <c:v>13.68473602229871</c:v>
                </c:pt>
                <c:pt idx="581">
                  <c:v>13.7741787413987</c:v>
                </c:pt>
                <c:pt idx="582">
                  <c:v>13.8636214604987</c:v>
                </c:pt>
                <c:pt idx="583">
                  <c:v>13.95306417959869</c:v>
                </c:pt>
                <c:pt idx="584">
                  <c:v>14.04250689869868</c:v>
                </c:pt>
                <c:pt idx="585">
                  <c:v>14.13194961779867</c:v>
                </c:pt>
                <c:pt idx="586">
                  <c:v>14.22139233689866</c:v>
                </c:pt>
                <c:pt idx="587">
                  <c:v>14.31083505599865</c:v>
                </c:pt>
                <c:pt idx="588">
                  <c:v>14.40027777509865</c:v>
                </c:pt>
                <c:pt idx="589">
                  <c:v>14.48972049419864</c:v>
                </c:pt>
                <c:pt idx="590">
                  <c:v>14.57916321329863</c:v>
                </c:pt>
                <c:pt idx="591">
                  <c:v>14.66860593239862</c:v>
                </c:pt>
                <c:pt idx="592">
                  <c:v>14.75804865149861</c:v>
                </c:pt>
                <c:pt idx="593">
                  <c:v>14.8474913705986</c:v>
                </c:pt>
                <c:pt idx="594">
                  <c:v>14.93693408969859</c:v>
                </c:pt>
                <c:pt idx="595">
                  <c:v>15.02637680879859</c:v>
                </c:pt>
                <c:pt idx="596">
                  <c:v>15.11581952789858</c:v>
                </c:pt>
                <c:pt idx="597">
                  <c:v>15.20526224699857</c:v>
                </c:pt>
                <c:pt idx="598">
                  <c:v>15.29470496609856</c:v>
                </c:pt>
                <c:pt idx="599">
                  <c:v>15.38414768519855</c:v>
                </c:pt>
                <c:pt idx="600">
                  <c:v>15.47359040429854</c:v>
                </c:pt>
                <c:pt idx="601">
                  <c:v>15.56303312339853</c:v>
                </c:pt>
                <c:pt idx="602">
                  <c:v>15.65247584249853</c:v>
                </c:pt>
                <c:pt idx="603">
                  <c:v>15.74191856159852</c:v>
                </c:pt>
                <c:pt idx="604">
                  <c:v>15.83136128069851</c:v>
                </c:pt>
                <c:pt idx="605">
                  <c:v>15.9208039997985</c:v>
                </c:pt>
                <c:pt idx="606">
                  <c:v>16.0102467188985</c:v>
                </c:pt>
                <c:pt idx="607">
                  <c:v>16.09968943799849</c:v>
                </c:pt>
                <c:pt idx="608">
                  <c:v>16.18913215709848</c:v>
                </c:pt>
                <c:pt idx="609">
                  <c:v>16.27857487619847</c:v>
                </c:pt>
                <c:pt idx="610">
                  <c:v>16.36801759529846</c:v>
                </c:pt>
                <c:pt idx="611">
                  <c:v>16.45746031439845</c:v>
                </c:pt>
                <c:pt idx="612">
                  <c:v>16.54690303349844</c:v>
                </c:pt>
                <c:pt idx="613">
                  <c:v>16.63634575259843</c:v>
                </c:pt>
                <c:pt idx="614">
                  <c:v>16.72578847169843</c:v>
                </c:pt>
                <c:pt idx="615">
                  <c:v>16.81523119079842</c:v>
                </c:pt>
                <c:pt idx="616">
                  <c:v>16.90467390989841</c:v>
                </c:pt>
                <c:pt idx="617">
                  <c:v>16.9941166289984</c:v>
                </c:pt>
                <c:pt idx="618">
                  <c:v>17.08355934809839</c:v>
                </c:pt>
                <c:pt idx="619">
                  <c:v>17.17300206719838</c:v>
                </c:pt>
                <c:pt idx="620">
                  <c:v>17.26244478629837</c:v>
                </c:pt>
                <c:pt idx="621">
                  <c:v>17.35188750539837</c:v>
                </c:pt>
                <c:pt idx="622">
                  <c:v>17.44133022449836</c:v>
                </c:pt>
                <c:pt idx="623">
                  <c:v>17.53077294359835</c:v>
                </c:pt>
                <c:pt idx="624">
                  <c:v>17.62021566269834</c:v>
                </c:pt>
                <c:pt idx="625">
                  <c:v>17.70965838179833</c:v>
                </c:pt>
                <c:pt idx="626">
                  <c:v>17.79910110089833</c:v>
                </c:pt>
                <c:pt idx="627">
                  <c:v>17.88854381999832</c:v>
                </c:pt>
                <c:pt idx="628">
                  <c:v>17.97798653909831</c:v>
                </c:pt>
                <c:pt idx="629">
                  <c:v>18.0674292581983</c:v>
                </c:pt>
                <c:pt idx="630">
                  <c:v>18.1568719772983</c:v>
                </c:pt>
                <c:pt idx="631">
                  <c:v>18.24631469639828</c:v>
                </c:pt>
                <c:pt idx="632">
                  <c:v>18.33575741549827</c:v>
                </c:pt>
                <c:pt idx="633">
                  <c:v>18.42520013459827</c:v>
                </c:pt>
                <c:pt idx="634">
                  <c:v>18.51464285369826</c:v>
                </c:pt>
                <c:pt idx="635">
                  <c:v>18.60408557279825</c:v>
                </c:pt>
                <c:pt idx="636">
                  <c:v>18.69352829189824</c:v>
                </c:pt>
                <c:pt idx="637">
                  <c:v>18.78297101099823</c:v>
                </c:pt>
                <c:pt idx="638">
                  <c:v>18.87241373009822</c:v>
                </c:pt>
                <c:pt idx="639">
                  <c:v>18.96185644919822</c:v>
                </c:pt>
                <c:pt idx="640">
                  <c:v>19.05129916829821</c:v>
                </c:pt>
                <c:pt idx="641">
                  <c:v>19.1407418873982</c:v>
                </c:pt>
                <c:pt idx="642">
                  <c:v>19.2301846064982</c:v>
                </c:pt>
                <c:pt idx="643">
                  <c:v>19.31962732559818</c:v>
                </c:pt>
                <c:pt idx="644">
                  <c:v>19.40907004469817</c:v>
                </c:pt>
                <c:pt idx="645">
                  <c:v>19.49851276379816</c:v>
                </c:pt>
                <c:pt idx="646">
                  <c:v>19.58795548289815</c:v>
                </c:pt>
                <c:pt idx="647">
                  <c:v>19.67739820199815</c:v>
                </c:pt>
                <c:pt idx="648">
                  <c:v>19.76684092109814</c:v>
                </c:pt>
                <c:pt idx="649">
                  <c:v>19.85628364019813</c:v>
                </c:pt>
                <c:pt idx="650">
                  <c:v>19.94572635929812</c:v>
                </c:pt>
                <c:pt idx="651">
                  <c:v>20.03516907839812</c:v>
                </c:pt>
                <c:pt idx="652">
                  <c:v>20.1246117974981</c:v>
                </c:pt>
                <c:pt idx="653">
                  <c:v>20.2140545165981</c:v>
                </c:pt>
                <c:pt idx="654">
                  <c:v>20.30349723569809</c:v>
                </c:pt>
                <c:pt idx="655">
                  <c:v>20.39293995479808</c:v>
                </c:pt>
                <c:pt idx="656">
                  <c:v>20.48238267389807</c:v>
                </c:pt>
                <c:pt idx="657">
                  <c:v>20.57182539299806</c:v>
                </c:pt>
                <c:pt idx="658">
                  <c:v>20.66126811209805</c:v>
                </c:pt>
                <c:pt idx="659">
                  <c:v>20.75071083119805</c:v>
                </c:pt>
                <c:pt idx="660">
                  <c:v>20.84015355029804</c:v>
                </c:pt>
                <c:pt idx="661">
                  <c:v>20.92959626939803</c:v>
                </c:pt>
                <c:pt idx="662">
                  <c:v>21.01903898849802</c:v>
                </c:pt>
                <c:pt idx="663">
                  <c:v>21.10848170759801</c:v>
                </c:pt>
                <c:pt idx="664">
                  <c:v>21.197924426698</c:v>
                </c:pt>
                <c:pt idx="665">
                  <c:v>21.287367145798</c:v>
                </c:pt>
                <c:pt idx="666">
                  <c:v>21.37680986489799</c:v>
                </c:pt>
                <c:pt idx="667">
                  <c:v>21.46625258399798</c:v>
                </c:pt>
                <c:pt idx="668">
                  <c:v>21.55569530309797</c:v>
                </c:pt>
                <c:pt idx="669">
                  <c:v>21.64513802219796</c:v>
                </c:pt>
                <c:pt idx="670">
                  <c:v>21.73458074129795</c:v>
                </c:pt>
                <c:pt idx="671">
                  <c:v>21.82402346039795</c:v>
                </c:pt>
                <c:pt idx="672">
                  <c:v>21.91346617949794</c:v>
                </c:pt>
                <c:pt idx="673">
                  <c:v>22.00290889859793</c:v>
                </c:pt>
                <c:pt idx="674">
                  <c:v>22.09235161769792</c:v>
                </c:pt>
                <c:pt idx="675">
                  <c:v>22.18179433679791</c:v>
                </c:pt>
                <c:pt idx="676">
                  <c:v>22.27123705589791</c:v>
                </c:pt>
                <c:pt idx="677">
                  <c:v>22.36067977499789</c:v>
                </c:pt>
              </c:numCache>
            </c:numRef>
          </c:xVal>
          <c:yVal>
            <c:numRef>
              <c:f>'de Moivre–Laplace'!$F$710:$F$1387</c:f>
              <c:numCache>
                <c:formatCode>General</c:formatCode>
                <c:ptCount val="678"/>
                <c:pt idx="76">
                  <c:v>9.91165302141832E-30</c:v>
                </c:pt>
                <c:pt idx="77">
                  <c:v>9.91165302141833E-28</c:v>
                </c:pt>
                <c:pt idx="78">
                  <c:v>4.90626824560213E-26</c:v>
                </c:pt>
                <c:pt idx="79">
                  <c:v>1.60271429356336E-24</c:v>
                </c:pt>
                <c:pt idx="80">
                  <c:v>3.88658216189115E-23</c:v>
                </c:pt>
                <c:pt idx="81">
                  <c:v>7.46223775083094E-22</c:v>
                </c:pt>
                <c:pt idx="82">
                  <c:v>1.18152097721491E-20</c:v>
                </c:pt>
                <c:pt idx="83">
                  <c:v>1.58661388368857E-19</c:v>
                </c:pt>
                <c:pt idx="84">
                  <c:v>1.84443863978797E-18</c:v>
                </c:pt>
                <c:pt idx="85">
                  <c:v>1.88542616511657E-17</c:v>
                </c:pt>
                <c:pt idx="86">
                  <c:v>1.71573781025608E-16</c:v>
                </c:pt>
                <c:pt idx="87">
                  <c:v>1.40378548111862E-15</c:v>
                </c:pt>
                <c:pt idx="88">
                  <c:v>1.04114089849632E-14</c:v>
                </c:pt>
                <c:pt idx="89">
                  <c:v>7.04772300520583E-14</c:v>
                </c:pt>
                <c:pt idx="90">
                  <c:v>4.3796564389493E-13</c:v>
                </c:pt>
                <c:pt idx="91">
                  <c:v>2.51100302499762E-12</c:v>
                </c:pt>
                <c:pt idx="92">
                  <c:v>1.33397035702999E-11</c:v>
                </c:pt>
                <c:pt idx="93">
                  <c:v>6.59138294061872E-11</c:v>
                </c:pt>
                <c:pt idx="94">
                  <c:v>3.03935991150755E-10</c:v>
                </c:pt>
                <c:pt idx="95">
                  <c:v>1.3117237512822E-9</c:v>
                </c:pt>
                <c:pt idx="96">
                  <c:v>5.31248119269286E-9</c:v>
                </c:pt>
                <c:pt idx="97">
                  <c:v>2.0238023591211E-8</c:v>
                </c:pt>
                <c:pt idx="98">
                  <c:v>7.26729028957119E-8</c:v>
                </c:pt>
                <c:pt idx="99">
                  <c:v>2.46455931559371E-7</c:v>
                </c:pt>
                <c:pt idx="100">
                  <c:v>7.90712780419655E-7</c:v>
                </c:pt>
                <c:pt idx="101">
                  <c:v>2.40376685247575E-6</c:v>
                </c:pt>
                <c:pt idx="102">
                  <c:v>6.93394284368004E-6</c:v>
                </c:pt>
                <c:pt idx="103">
                  <c:v>1.90041396456416E-5</c:v>
                </c:pt>
                <c:pt idx="104">
                  <c:v>4.95465069332798E-5</c:v>
                </c:pt>
                <c:pt idx="105">
                  <c:v>0.000123012017213661</c:v>
                </c:pt>
                <c:pt idx="106">
                  <c:v>0.000291128440738998</c:v>
                </c:pt>
                <c:pt idx="107">
                  <c:v>0.000657386801668703</c:v>
                </c:pt>
                <c:pt idx="108">
                  <c:v>0.00141749029109814</c:v>
                </c:pt>
                <c:pt idx="109">
                  <c:v>0.00292088908468707</c:v>
                </c:pt>
                <c:pt idx="110">
                  <c:v>0.00575586966688335</c:v>
                </c:pt>
                <c:pt idx="111">
                  <c:v>0.0108539256575514</c:v>
                </c:pt>
                <c:pt idx="112">
                  <c:v>0.019597365770579</c:v>
                </c:pt>
                <c:pt idx="113">
                  <c:v>0.0338981461977583</c:v>
                </c:pt>
                <c:pt idx="114">
                  <c:v>0.0561995581699675</c:v>
                </c:pt>
                <c:pt idx="115">
                  <c:v>0.0893428873471281</c:v>
                </c:pt>
                <c:pt idx="116">
                  <c:v>0.13624790320437</c:v>
                </c:pt>
                <c:pt idx="117">
                  <c:v>0.199387175421029</c:v>
                </c:pt>
                <c:pt idx="118">
                  <c:v>0.280091508329542</c:v>
                </c:pt>
                <c:pt idx="119">
                  <c:v>0.377797848444498</c:v>
                </c:pt>
                <c:pt idx="120">
                  <c:v>0.489419940030373</c:v>
                </c:pt>
                <c:pt idx="121">
                  <c:v>0.609055925371131</c:v>
                </c:pt>
                <c:pt idx="122">
                  <c:v>0.728219041204613</c:v>
                </c:pt>
                <c:pt idx="123">
                  <c:v>0.83667719627764</c:v>
                </c:pt>
                <c:pt idx="124">
                  <c:v>0.923831070889894</c:v>
                </c:pt>
                <c:pt idx="125">
                  <c:v>0.980392156862745</c:v>
                </c:pt>
                <c:pt idx="126">
                  <c:v>1.0</c:v>
                </c:pt>
                <c:pt idx="127">
                  <c:v>0.980392156862745</c:v>
                </c:pt>
                <c:pt idx="128">
                  <c:v>0.923831070889894</c:v>
                </c:pt>
                <c:pt idx="129">
                  <c:v>0.83667719627764</c:v>
                </c:pt>
                <c:pt idx="130">
                  <c:v>0.728219041204613</c:v>
                </c:pt>
                <c:pt idx="131">
                  <c:v>0.609055925371131</c:v>
                </c:pt>
                <c:pt idx="132">
                  <c:v>0.489419940030373</c:v>
                </c:pt>
                <c:pt idx="133">
                  <c:v>0.377797848444498</c:v>
                </c:pt>
                <c:pt idx="134">
                  <c:v>0.280091508329542</c:v>
                </c:pt>
                <c:pt idx="135">
                  <c:v>0.199387175421029</c:v>
                </c:pt>
                <c:pt idx="136">
                  <c:v>0.13624790320437</c:v>
                </c:pt>
                <c:pt idx="137">
                  <c:v>0.0893428873471281</c:v>
                </c:pt>
                <c:pt idx="138">
                  <c:v>0.0561995581699675</c:v>
                </c:pt>
                <c:pt idx="139">
                  <c:v>0.0338981461977583</c:v>
                </c:pt>
                <c:pt idx="140">
                  <c:v>0.019597365770579</c:v>
                </c:pt>
                <c:pt idx="141">
                  <c:v>0.0108539256575514</c:v>
                </c:pt>
                <c:pt idx="142">
                  <c:v>0.00575586966688335</c:v>
                </c:pt>
                <c:pt idx="143">
                  <c:v>0.00292088908468707</c:v>
                </c:pt>
                <c:pt idx="144">
                  <c:v>0.00141749029109814</c:v>
                </c:pt>
                <c:pt idx="145">
                  <c:v>0.000657386801668703</c:v>
                </c:pt>
                <c:pt idx="146">
                  <c:v>0.000291128440738998</c:v>
                </c:pt>
                <c:pt idx="147">
                  <c:v>0.000123012017213661</c:v>
                </c:pt>
                <c:pt idx="148">
                  <c:v>4.95465069332798E-5</c:v>
                </c:pt>
                <c:pt idx="149">
                  <c:v>1.90041396456416E-5</c:v>
                </c:pt>
                <c:pt idx="150">
                  <c:v>6.93394284368003E-6</c:v>
                </c:pt>
                <c:pt idx="151">
                  <c:v>2.40376685247575E-6</c:v>
                </c:pt>
                <c:pt idx="152">
                  <c:v>7.90712780419655E-7</c:v>
                </c:pt>
                <c:pt idx="153">
                  <c:v>2.46455931559371E-7</c:v>
                </c:pt>
                <c:pt idx="154">
                  <c:v>7.26729028957119E-8</c:v>
                </c:pt>
                <c:pt idx="155">
                  <c:v>2.0238023591211E-8</c:v>
                </c:pt>
                <c:pt idx="156">
                  <c:v>5.31248119269288E-9</c:v>
                </c:pt>
                <c:pt idx="157">
                  <c:v>1.31172375128219E-9</c:v>
                </c:pt>
                <c:pt idx="158">
                  <c:v>3.03935991150755E-10</c:v>
                </c:pt>
                <c:pt idx="159">
                  <c:v>6.59138294061872E-11</c:v>
                </c:pt>
                <c:pt idx="160">
                  <c:v>1.33397035702999E-11</c:v>
                </c:pt>
                <c:pt idx="161">
                  <c:v>2.51100302499762E-12</c:v>
                </c:pt>
                <c:pt idx="162">
                  <c:v>4.3796564389493E-13</c:v>
                </c:pt>
                <c:pt idx="163">
                  <c:v>7.04772300520583E-14</c:v>
                </c:pt>
                <c:pt idx="164">
                  <c:v>1.04114089849632E-14</c:v>
                </c:pt>
                <c:pt idx="165">
                  <c:v>1.40378548111862E-15</c:v>
                </c:pt>
                <c:pt idx="166">
                  <c:v>1.71573781025608E-16</c:v>
                </c:pt>
                <c:pt idx="167">
                  <c:v>1.88542616511659E-17</c:v>
                </c:pt>
                <c:pt idx="168">
                  <c:v>1.84443863978797E-18</c:v>
                </c:pt>
                <c:pt idx="169">
                  <c:v>1.58661388368857E-19</c:v>
                </c:pt>
                <c:pt idx="170">
                  <c:v>1.18152097721491E-20</c:v>
                </c:pt>
                <c:pt idx="171">
                  <c:v>7.46223775083094E-22</c:v>
                </c:pt>
                <c:pt idx="172">
                  <c:v>3.88658216189112E-23</c:v>
                </c:pt>
                <c:pt idx="173">
                  <c:v>1.60271429356336E-24</c:v>
                </c:pt>
                <c:pt idx="174">
                  <c:v>4.90626824560213E-26</c:v>
                </c:pt>
                <c:pt idx="175">
                  <c:v>9.91165302141833E-28</c:v>
                </c:pt>
                <c:pt idx="176">
                  <c:v>9.91165302141832E-30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'de Moivre–Laplace'!$G$709</c:f>
              <c:strCache>
                <c:ptCount val="1"/>
                <c:pt idx="0">
                  <c:v>n = 500</c:v>
                </c:pt>
              </c:strCache>
            </c:strRef>
          </c:tx>
          <c:spPr>
            <a:ln w="19050">
              <a:solidFill>
                <a:srgbClr val="FC00FF"/>
              </a:solidFill>
            </a:ln>
          </c:spPr>
          <c:marker>
            <c:symbol val="none"/>
          </c:marker>
          <c:xVal>
            <c:numRef>
              <c:f>'de Moivre–Laplace'!$A$710:$A$1387</c:f>
              <c:numCache>
                <c:formatCode>General</c:formatCode>
                <c:ptCount val="678"/>
                <c:pt idx="0">
                  <c:v>-1.414213562373095</c:v>
                </c:pt>
                <c:pt idx="1">
                  <c:v>0.0</c:v>
                </c:pt>
                <c:pt idx="2">
                  <c:v>1.414213562373095</c:v>
                </c:pt>
                <c:pt idx="3">
                  <c:v>-3.16227766016838</c:v>
                </c:pt>
                <c:pt idx="4">
                  <c:v>-2.529822128134704</c:v>
                </c:pt>
                <c:pt idx="5">
                  <c:v>-1.897366596101027</c:v>
                </c:pt>
                <c:pt idx="6">
                  <c:v>-1.264911064067352</c:v>
                </c:pt>
                <c:pt idx="7">
                  <c:v>-0.632455532033676</c:v>
                </c:pt>
                <c:pt idx="8">
                  <c:v>0.0</c:v>
                </c:pt>
                <c:pt idx="9">
                  <c:v>0.632455532033676</c:v>
                </c:pt>
                <c:pt idx="10">
                  <c:v>1.264911064067352</c:v>
                </c:pt>
                <c:pt idx="11">
                  <c:v>1.897366596101027</c:v>
                </c:pt>
                <c:pt idx="12">
                  <c:v>2.529822128134704</c:v>
                </c:pt>
                <c:pt idx="13">
                  <c:v>3.16227766016838</c:v>
                </c:pt>
                <c:pt idx="14">
                  <c:v>-4.47213595499958</c:v>
                </c:pt>
                <c:pt idx="15">
                  <c:v>-4.024922359499621</c:v>
                </c:pt>
                <c:pt idx="16">
                  <c:v>-3.577708763999663</c:v>
                </c:pt>
                <c:pt idx="17">
                  <c:v>-3.130495168499706</c:v>
                </c:pt>
                <c:pt idx="18">
                  <c:v>-2.683281572999747</c:v>
                </c:pt>
                <c:pt idx="19">
                  <c:v>-2.23606797749979</c:v>
                </c:pt>
                <c:pt idx="20">
                  <c:v>-1.788854381999832</c:v>
                </c:pt>
                <c:pt idx="21">
                  <c:v>-1.341640786499874</c:v>
                </c:pt>
                <c:pt idx="22">
                  <c:v>-0.894427190999916</c:v>
                </c:pt>
                <c:pt idx="23">
                  <c:v>-0.447213595499958</c:v>
                </c:pt>
                <c:pt idx="24">
                  <c:v>0.0</c:v>
                </c:pt>
                <c:pt idx="25">
                  <c:v>0.447213595499958</c:v>
                </c:pt>
                <c:pt idx="26">
                  <c:v>0.894427190999916</c:v>
                </c:pt>
                <c:pt idx="27">
                  <c:v>1.341640786499874</c:v>
                </c:pt>
                <c:pt idx="28">
                  <c:v>1.788854381999832</c:v>
                </c:pt>
                <c:pt idx="29">
                  <c:v>2.23606797749979</c:v>
                </c:pt>
                <c:pt idx="30">
                  <c:v>2.683281572999747</c:v>
                </c:pt>
                <c:pt idx="31">
                  <c:v>3.130495168499706</c:v>
                </c:pt>
                <c:pt idx="32">
                  <c:v>3.577708763999663</c:v>
                </c:pt>
                <c:pt idx="33">
                  <c:v>4.024922359499621</c:v>
                </c:pt>
                <c:pt idx="34">
                  <c:v>4.47213595499958</c:v>
                </c:pt>
                <c:pt idx="35">
                  <c:v>-6.324555320336758</c:v>
                </c:pt>
                <c:pt idx="36">
                  <c:v>-6.00832755431992</c:v>
                </c:pt>
                <c:pt idx="37">
                  <c:v>-5.692099788303082</c:v>
                </c:pt>
                <c:pt idx="38">
                  <c:v>-5.375872022286244</c:v>
                </c:pt>
                <c:pt idx="39">
                  <c:v>-5.059644256269407</c:v>
                </c:pt>
                <c:pt idx="40">
                  <c:v>-4.743416490252568</c:v>
                </c:pt>
                <c:pt idx="41">
                  <c:v>-4.427188724235731</c:v>
                </c:pt>
                <c:pt idx="42">
                  <c:v>-4.110960958218893</c:v>
                </c:pt>
                <c:pt idx="43">
                  <c:v>-3.794733192202055</c:v>
                </c:pt>
                <c:pt idx="44">
                  <c:v>-3.478505426185217</c:v>
                </c:pt>
                <c:pt idx="45">
                  <c:v>-3.16227766016838</c:v>
                </c:pt>
                <c:pt idx="46">
                  <c:v>-2.846049894151541</c:v>
                </c:pt>
                <c:pt idx="47">
                  <c:v>-2.529822128134704</c:v>
                </c:pt>
                <c:pt idx="48">
                  <c:v>-2.213594362117865</c:v>
                </c:pt>
                <c:pt idx="49">
                  <c:v>-1.897366596101027</c:v>
                </c:pt>
                <c:pt idx="50">
                  <c:v>-1.58113883008419</c:v>
                </c:pt>
                <c:pt idx="51">
                  <c:v>-1.264911064067352</c:v>
                </c:pt>
                <c:pt idx="52">
                  <c:v>-0.948683298050514</c:v>
                </c:pt>
                <c:pt idx="53">
                  <c:v>-0.632455532033676</c:v>
                </c:pt>
                <c:pt idx="54">
                  <c:v>-0.316227766016838</c:v>
                </c:pt>
                <c:pt idx="55">
                  <c:v>0.0</c:v>
                </c:pt>
                <c:pt idx="56">
                  <c:v>0.316227766016838</c:v>
                </c:pt>
                <c:pt idx="57">
                  <c:v>0.632455532033676</c:v>
                </c:pt>
                <c:pt idx="58">
                  <c:v>0.948683298050514</c:v>
                </c:pt>
                <c:pt idx="59">
                  <c:v>1.264911064067352</c:v>
                </c:pt>
                <c:pt idx="60">
                  <c:v>1.58113883008419</c:v>
                </c:pt>
                <c:pt idx="61">
                  <c:v>1.897366596101027</c:v>
                </c:pt>
                <c:pt idx="62">
                  <c:v>2.213594362117865</c:v>
                </c:pt>
                <c:pt idx="63">
                  <c:v>2.529822128134704</c:v>
                </c:pt>
                <c:pt idx="64">
                  <c:v>2.846049894151541</c:v>
                </c:pt>
                <c:pt idx="65">
                  <c:v>3.16227766016838</c:v>
                </c:pt>
                <c:pt idx="66">
                  <c:v>3.478505426185217</c:v>
                </c:pt>
                <c:pt idx="67">
                  <c:v>3.794733192202055</c:v>
                </c:pt>
                <c:pt idx="68">
                  <c:v>4.110960958218893</c:v>
                </c:pt>
                <c:pt idx="69">
                  <c:v>4.427188724235731</c:v>
                </c:pt>
                <c:pt idx="70">
                  <c:v>4.743416490252568</c:v>
                </c:pt>
                <c:pt idx="71">
                  <c:v>5.059644256269407</c:v>
                </c:pt>
                <c:pt idx="72">
                  <c:v>5.375872022286244</c:v>
                </c:pt>
                <c:pt idx="73">
                  <c:v>5.692099788303082</c:v>
                </c:pt>
                <c:pt idx="74">
                  <c:v>6.00832755431992</c:v>
                </c:pt>
                <c:pt idx="75">
                  <c:v>6.324555320336758</c:v>
                </c:pt>
                <c:pt idx="76">
                  <c:v>-10.0</c:v>
                </c:pt>
                <c:pt idx="77">
                  <c:v>-9.8</c:v>
                </c:pt>
                <c:pt idx="78">
                  <c:v>-9.6</c:v>
                </c:pt>
                <c:pt idx="79">
                  <c:v>-9.4</c:v>
                </c:pt>
                <c:pt idx="80">
                  <c:v>-9.2</c:v>
                </c:pt>
                <c:pt idx="81">
                  <c:v>-9.0</c:v>
                </c:pt>
                <c:pt idx="82">
                  <c:v>-8.8</c:v>
                </c:pt>
                <c:pt idx="83">
                  <c:v>-8.6</c:v>
                </c:pt>
                <c:pt idx="84">
                  <c:v>-8.4</c:v>
                </c:pt>
                <c:pt idx="85">
                  <c:v>-8.2</c:v>
                </c:pt>
                <c:pt idx="86">
                  <c:v>-8.0</c:v>
                </c:pt>
                <c:pt idx="87">
                  <c:v>-7.8</c:v>
                </c:pt>
                <c:pt idx="88">
                  <c:v>-7.6</c:v>
                </c:pt>
                <c:pt idx="89">
                  <c:v>-7.4</c:v>
                </c:pt>
                <c:pt idx="90">
                  <c:v>-7.2</c:v>
                </c:pt>
                <c:pt idx="91">
                  <c:v>-7.0</c:v>
                </c:pt>
                <c:pt idx="92">
                  <c:v>-6.8</c:v>
                </c:pt>
                <c:pt idx="93">
                  <c:v>-6.6</c:v>
                </c:pt>
                <c:pt idx="94">
                  <c:v>-6.4</c:v>
                </c:pt>
                <c:pt idx="95">
                  <c:v>-6.2</c:v>
                </c:pt>
                <c:pt idx="96">
                  <c:v>-6.0</c:v>
                </c:pt>
                <c:pt idx="97">
                  <c:v>-5.8</c:v>
                </c:pt>
                <c:pt idx="98">
                  <c:v>-5.6</c:v>
                </c:pt>
                <c:pt idx="99">
                  <c:v>-5.4</c:v>
                </c:pt>
                <c:pt idx="100">
                  <c:v>-5.2</c:v>
                </c:pt>
                <c:pt idx="101">
                  <c:v>-5.0</c:v>
                </c:pt>
                <c:pt idx="102">
                  <c:v>-4.8</c:v>
                </c:pt>
                <c:pt idx="103">
                  <c:v>-4.6</c:v>
                </c:pt>
                <c:pt idx="104">
                  <c:v>-4.4</c:v>
                </c:pt>
                <c:pt idx="105">
                  <c:v>-4.2</c:v>
                </c:pt>
                <c:pt idx="106">
                  <c:v>-4.0</c:v>
                </c:pt>
                <c:pt idx="107">
                  <c:v>-3.8</c:v>
                </c:pt>
                <c:pt idx="108">
                  <c:v>-3.6</c:v>
                </c:pt>
                <c:pt idx="109">
                  <c:v>-3.4</c:v>
                </c:pt>
                <c:pt idx="110">
                  <c:v>-3.2</c:v>
                </c:pt>
                <c:pt idx="111">
                  <c:v>-3.0</c:v>
                </c:pt>
                <c:pt idx="112">
                  <c:v>-2.8</c:v>
                </c:pt>
                <c:pt idx="113">
                  <c:v>-2.6</c:v>
                </c:pt>
                <c:pt idx="114">
                  <c:v>-2.4</c:v>
                </c:pt>
                <c:pt idx="115">
                  <c:v>-2.2</c:v>
                </c:pt>
                <c:pt idx="116">
                  <c:v>-2.0</c:v>
                </c:pt>
                <c:pt idx="117">
                  <c:v>-1.8</c:v>
                </c:pt>
                <c:pt idx="118">
                  <c:v>-1.6</c:v>
                </c:pt>
                <c:pt idx="119">
                  <c:v>-1.4</c:v>
                </c:pt>
                <c:pt idx="120">
                  <c:v>-1.2</c:v>
                </c:pt>
                <c:pt idx="121">
                  <c:v>-1.0</c:v>
                </c:pt>
                <c:pt idx="122">
                  <c:v>-0.8</c:v>
                </c:pt>
                <c:pt idx="123">
                  <c:v>-0.6</c:v>
                </c:pt>
                <c:pt idx="124">
                  <c:v>-0.4</c:v>
                </c:pt>
                <c:pt idx="125">
                  <c:v>-0.2</c:v>
                </c:pt>
                <c:pt idx="126">
                  <c:v>0.0</c:v>
                </c:pt>
                <c:pt idx="127">
                  <c:v>0.2</c:v>
                </c:pt>
                <c:pt idx="128">
                  <c:v>0.4</c:v>
                </c:pt>
                <c:pt idx="129">
                  <c:v>0.6</c:v>
                </c:pt>
                <c:pt idx="130">
                  <c:v>0.8</c:v>
                </c:pt>
                <c:pt idx="131">
                  <c:v>1.0</c:v>
                </c:pt>
                <c:pt idx="132">
                  <c:v>1.2</c:v>
                </c:pt>
                <c:pt idx="133">
                  <c:v>1.4</c:v>
                </c:pt>
                <c:pt idx="134">
                  <c:v>1.6</c:v>
                </c:pt>
                <c:pt idx="135">
                  <c:v>1.8</c:v>
                </c:pt>
                <c:pt idx="136">
                  <c:v>2.0</c:v>
                </c:pt>
                <c:pt idx="137">
                  <c:v>2.2</c:v>
                </c:pt>
                <c:pt idx="138">
                  <c:v>2.4</c:v>
                </c:pt>
                <c:pt idx="139">
                  <c:v>2.6</c:v>
                </c:pt>
                <c:pt idx="140">
                  <c:v>2.8</c:v>
                </c:pt>
                <c:pt idx="141">
                  <c:v>3.0</c:v>
                </c:pt>
                <c:pt idx="142">
                  <c:v>3.2</c:v>
                </c:pt>
                <c:pt idx="143">
                  <c:v>3.4</c:v>
                </c:pt>
                <c:pt idx="144">
                  <c:v>3.6</c:v>
                </c:pt>
                <c:pt idx="145">
                  <c:v>3.8</c:v>
                </c:pt>
                <c:pt idx="146">
                  <c:v>4.0</c:v>
                </c:pt>
                <c:pt idx="147">
                  <c:v>4.2</c:v>
                </c:pt>
                <c:pt idx="148">
                  <c:v>4.4</c:v>
                </c:pt>
                <c:pt idx="149">
                  <c:v>4.6</c:v>
                </c:pt>
                <c:pt idx="150">
                  <c:v>4.8</c:v>
                </c:pt>
                <c:pt idx="151">
                  <c:v>5.0</c:v>
                </c:pt>
                <c:pt idx="152">
                  <c:v>5.2</c:v>
                </c:pt>
                <c:pt idx="153">
                  <c:v>5.4</c:v>
                </c:pt>
                <c:pt idx="154">
                  <c:v>5.6</c:v>
                </c:pt>
                <c:pt idx="155">
                  <c:v>5.8</c:v>
                </c:pt>
                <c:pt idx="156">
                  <c:v>6.0</c:v>
                </c:pt>
                <c:pt idx="157">
                  <c:v>6.2</c:v>
                </c:pt>
                <c:pt idx="158">
                  <c:v>6.4</c:v>
                </c:pt>
                <c:pt idx="159">
                  <c:v>6.6</c:v>
                </c:pt>
                <c:pt idx="160">
                  <c:v>6.8</c:v>
                </c:pt>
                <c:pt idx="161">
                  <c:v>7.0</c:v>
                </c:pt>
                <c:pt idx="162">
                  <c:v>7.2</c:v>
                </c:pt>
                <c:pt idx="163">
                  <c:v>7.4</c:v>
                </c:pt>
                <c:pt idx="164">
                  <c:v>7.6</c:v>
                </c:pt>
                <c:pt idx="165">
                  <c:v>7.8</c:v>
                </c:pt>
                <c:pt idx="166">
                  <c:v>8.0</c:v>
                </c:pt>
                <c:pt idx="167">
                  <c:v>8.2</c:v>
                </c:pt>
                <c:pt idx="168">
                  <c:v>8.4</c:v>
                </c:pt>
                <c:pt idx="169">
                  <c:v>8.6</c:v>
                </c:pt>
                <c:pt idx="170">
                  <c:v>8.8</c:v>
                </c:pt>
                <c:pt idx="171">
                  <c:v>9.0</c:v>
                </c:pt>
                <c:pt idx="172">
                  <c:v>9.2</c:v>
                </c:pt>
                <c:pt idx="173">
                  <c:v>9.4</c:v>
                </c:pt>
                <c:pt idx="174">
                  <c:v>9.6</c:v>
                </c:pt>
                <c:pt idx="175">
                  <c:v>9.8</c:v>
                </c:pt>
                <c:pt idx="176">
                  <c:v>10.0</c:v>
                </c:pt>
                <c:pt idx="177">
                  <c:v>-22.36067977499789</c:v>
                </c:pt>
                <c:pt idx="178">
                  <c:v>-22.27123705589791</c:v>
                </c:pt>
                <c:pt idx="179">
                  <c:v>-22.18179433679791</c:v>
                </c:pt>
                <c:pt idx="180">
                  <c:v>-22.09235161769792</c:v>
                </c:pt>
                <c:pt idx="181">
                  <c:v>-22.00290889859793</c:v>
                </c:pt>
                <c:pt idx="182">
                  <c:v>-21.91346617949794</c:v>
                </c:pt>
                <c:pt idx="183">
                  <c:v>-21.82402346039795</c:v>
                </c:pt>
                <c:pt idx="184">
                  <c:v>-21.73458074129795</c:v>
                </c:pt>
                <c:pt idx="185">
                  <c:v>-21.64513802219796</c:v>
                </c:pt>
                <c:pt idx="186">
                  <c:v>-21.55569530309797</c:v>
                </c:pt>
                <c:pt idx="187">
                  <c:v>-21.46625258399798</c:v>
                </c:pt>
                <c:pt idx="188">
                  <c:v>-21.37680986489799</c:v>
                </c:pt>
                <c:pt idx="189">
                  <c:v>-21.287367145798</c:v>
                </c:pt>
                <c:pt idx="190">
                  <c:v>-21.197924426698</c:v>
                </c:pt>
                <c:pt idx="191">
                  <c:v>-21.10848170759801</c:v>
                </c:pt>
                <c:pt idx="192">
                  <c:v>-21.01903898849802</c:v>
                </c:pt>
                <c:pt idx="193">
                  <c:v>-20.92959626939803</c:v>
                </c:pt>
                <c:pt idx="194">
                  <c:v>-20.84015355029804</c:v>
                </c:pt>
                <c:pt idx="195">
                  <c:v>-20.75071083119805</c:v>
                </c:pt>
                <c:pt idx="196">
                  <c:v>-20.66126811209805</c:v>
                </c:pt>
                <c:pt idx="197">
                  <c:v>-20.57182539299806</c:v>
                </c:pt>
                <c:pt idx="198">
                  <c:v>-20.48238267389807</c:v>
                </c:pt>
                <c:pt idx="199">
                  <c:v>-20.39293995479808</c:v>
                </c:pt>
                <c:pt idx="200">
                  <c:v>-20.30349723569809</c:v>
                </c:pt>
                <c:pt idx="201">
                  <c:v>-20.2140545165981</c:v>
                </c:pt>
                <c:pt idx="202">
                  <c:v>-20.1246117974981</c:v>
                </c:pt>
                <c:pt idx="203">
                  <c:v>-20.03516907839812</c:v>
                </c:pt>
                <c:pt idx="204">
                  <c:v>-19.94572635929812</c:v>
                </c:pt>
                <c:pt idx="205">
                  <c:v>-19.85628364019813</c:v>
                </c:pt>
                <c:pt idx="206">
                  <c:v>-19.76684092109814</c:v>
                </c:pt>
                <c:pt idx="207">
                  <c:v>-19.67739820199815</c:v>
                </c:pt>
                <c:pt idx="208">
                  <c:v>-19.58795548289815</c:v>
                </c:pt>
                <c:pt idx="209">
                  <c:v>-19.49851276379816</c:v>
                </c:pt>
                <c:pt idx="210">
                  <c:v>-19.40907004469817</c:v>
                </c:pt>
                <c:pt idx="211">
                  <c:v>-19.31962732559818</c:v>
                </c:pt>
                <c:pt idx="212">
                  <c:v>-19.2301846064982</c:v>
                </c:pt>
                <c:pt idx="213">
                  <c:v>-19.1407418873982</c:v>
                </c:pt>
                <c:pt idx="214">
                  <c:v>-19.05129916829821</c:v>
                </c:pt>
                <c:pt idx="215">
                  <c:v>-18.96185644919822</c:v>
                </c:pt>
                <c:pt idx="216">
                  <c:v>-18.87241373009822</c:v>
                </c:pt>
                <c:pt idx="217">
                  <c:v>-18.78297101099823</c:v>
                </c:pt>
                <c:pt idx="218">
                  <c:v>-18.69352829189824</c:v>
                </c:pt>
                <c:pt idx="219">
                  <c:v>-18.60408557279825</c:v>
                </c:pt>
                <c:pt idx="220">
                  <c:v>-18.51464285369826</c:v>
                </c:pt>
                <c:pt idx="221">
                  <c:v>-18.42520013459827</c:v>
                </c:pt>
                <c:pt idx="222">
                  <c:v>-18.33575741549827</c:v>
                </c:pt>
                <c:pt idx="223">
                  <c:v>-18.24631469639828</c:v>
                </c:pt>
                <c:pt idx="224">
                  <c:v>-18.1568719772983</c:v>
                </c:pt>
                <c:pt idx="225">
                  <c:v>-18.0674292581983</c:v>
                </c:pt>
                <c:pt idx="226">
                  <c:v>-17.97798653909831</c:v>
                </c:pt>
                <c:pt idx="227">
                  <c:v>-17.88854381999832</c:v>
                </c:pt>
                <c:pt idx="228">
                  <c:v>-17.79910110089833</c:v>
                </c:pt>
                <c:pt idx="229">
                  <c:v>-17.70965838179833</c:v>
                </c:pt>
                <c:pt idx="230">
                  <c:v>-17.62021566269834</c:v>
                </c:pt>
                <c:pt idx="231">
                  <c:v>-17.53077294359835</c:v>
                </c:pt>
                <c:pt idx="232">
                  <c:v>-17.44133022449836</c:v>
                </c:pt>
                <c:pt idx="233">
                  <c:v>-17.35188750539837</c:v>
                </c:pt>
                <c:pt idx="234">
                  <c:v>-17.26244478629837</c:v>
                </c:pt>
                <c:pt idx="235">
                  <c:v>-17.17300206719838</c:v>
                </c:pt>
                <c:pt idx="236">
                  <c:v>-17.08355934809839</c:v>
                </c:pt>
                <c:pt idx="237">
                  <c:v>-16.9941166289984</c:v>
                </c:pt>
                <c:pt idx="238">
                  <c:v>-16.90467390989841</c:v>
                </c:pt>
                <c:pt idx="239">
                  <c:v>-16.81523119079842</c:v>
                </c:pt>
                <c:pt idx="240">
                  <c:v>-16.72578847169843</c:v>
                </c:pt>
                <c:pt idx="241">
                  <c:v>-16.63634575259843</c:v>
                </c:pt>
                <c:pt idx="242">
                  <c:v>-16.54690303349844</c:v>
                </c:pt>
                <c:pt idx="243">
                  <c:v>-16.45746031439845</c:v>
                </c:pt>
                <c:pt idx="244">
                  <c:v>-16.36801759529846</c:v>
                </c:pt>
                <c:pt idx="245">
                  <c:v>-16.27857487619847</c:v>
                </c:pt>
                <c:pt idx="246">
                  <c:v>-16.18913215709848</c:v>
                </c:pt>
                <c:pt idx="247">
                  <c:v>-16.09968943799849</c:v>
                </c:pt>
                <c:pt idx="248">
                  <c:v>-16.0102467188985</c:v>
                </c:pt>
                <c:pt idx="249">
                  <c:v>-15.9208039997985</c:v>
                </c:pt>
                <c:pt idx="250">
                  <c:v>-15.83136128069851</c:v>
                </c:pt>
                <c:pt idx="251">
                  <c:v>-15.74191856159852</c:v>
                </c:pt>
                <c:pt idx="252">
                  <c:v>-15.65247584249853</c:v>
                </c:pt>
                <c:pt idx="253">
                  <c:v>-15.56303312339853</c:v>
                </c:pt>
                <c:pt idx="254">
                  <c:v>-15.47359040429854</c:v>
                </c:pt>
                <c:pt idx="255">
                  <c:v>-15.38414768519855</c:v>
                </c:pt>
                <c:pt idx="256">
                  <c:v>-15.29470496609856</c:v>
                </c:pt>
                <c:pt idx="257">
                  <c:v>-15.20526224699857</c:v>
                </c:pt>
                <c:pt idx="258">
                  <c:v>-15.11581952789858</c:v>
                </c:pt>
                <c:pt idx="259">
                  <c:v>-15.02637680879859</c:v>
                </c:pt>
                <c:pt idx="260">
                  <c:v>-14.93693408969859</c:v>
                </c:pt>
                <c:pt idx="261">
                  <c:v>-14.8474913705986</c:v>
                </c:pt>
                <c:pt idx="262">
                  <c:v>-14.75804865149861</c:v>
                </c:pt>
                <c:pt idx="263">
                  <c:v>-14.66860593239862</c:v>
                </c:pt>
                <c:pt idx="264">
                  <c:v>-14.57916321329863</c:v>
                </c:pt>
                <c:pt idx="265">
                  <c:v>-14.48972049419864</c:v>
                </c:pt>
                <c:pt idx="266">
                  <c:v>-14.40027777509865</c:v>
                </c:pt>
                <c:pt idx="267">
                  <c:v>-14.31083505599865</c:v>
                </c:pt>
                <c:pt idx="268">
                  <c:v>-14.22139233689866</c:v>
                </c:pt>
                <c:pt idx="269">
                  <c:v>-14.13194961779867</c:v>
                </c:pt>
                <c:pt idx="270">
                  <c:v>-14.04250689869868</c:v>
                </c:pt>
                <c:pt idx="271">
                  <c:v>-13.95306417959869</c:v>
                </c:pt>
                <c:pt idx="272">
                  <c:v>-13.8636214604987</c:v>
                </c:pt>
                <c:pt idx="273">
                  <c:v>-13.7741787413987</c:v>
                </c:pt>
                <c:pt idx="274">
                  <c:v>-13.68473602229871</c:v>
                </c:pt>
                <c:pt idx="275">
                  <c:v>-13.59529330319872</c:v>
                </c:pt>
                <c:pt idx="276">
                  <c:v>-13.50585058409873</c:v>
                </c:pt>
                <c:pt idx="277">
                  <c:v>-13.41640786499874</c:v>
                </c:pt>
                <c:pt idx="278">
                  <c:v>-13.32696514589875</c:v>
                </c:pt>
                <c:pt idx="279">
                  <c:v>-13.23752242679875</c:v>
                </c:pt>
                <c:pt idx="280">
                  <c:v>-13.14807970769876</c:v>
                </c:pt>
                <c:pt idx="281">
                  <c:v>-13.05863698859877</c:v>
                </c:pt>
                <c:pt idx="282">
                  <c:v>-12.96919426949878</c:v>
                </c:pt>
                <c:pt idx="283">
                  <c:v>-12.87975155039879</c:v>
                </c:pt>
                <c:pt idx="284">
                  <c:v>-12.7903088312988</c:v>
                </c:pt>
                <c:pt idx="285">
                  <c:v>-12.7008661121988</c:v>
                </c:pt>
                <c:pt idx="286">
                  <c:v>-12.61142339309881</c:v>
                </c:pt>
                <c:pt idx="287">
                  <c:v>-12.52198067399882</c:v>
                </c:pt>
                <c:pt idx="288">
                  <c:v>-12.43253795489883</c:v>
                </c:pt>
                <c:pt idx="289">
                  <c:v>-12.34309523579884</c:v>
                </c:pt>
                <c:pt idx="290">
                  <c:v>-12.25365251669885</c:v>
                </c:pt>
                <c:pt idx="291">
                  <c:v>-12.16420979759886</c:v>
                </c:pt>
                <c:pt idx="292">
                  <c:v>-12.07476707849886</c:v>
                </c:pt>
                <c:pt idx="293">
                  <c:v>-11.98532435939887</c:v>
                </c:pt>
                <c:pt idx="294">
                  <c:v>-11.89588164029888</c:v>
                </c:pt>
                <c:pt idx="295">
                  <c:v>-11.80643892119889</c:v>
                </c:pt>
                <c:pt idx="296">
                  <c:v>-11.7169962020989</c:v>
                </c:pt>
                <c:pt idx="297">
                  <c:v>-11.62755348299891</c:v>
                </c:pt>
                <c:pt idx="298">
                  <c:v>-11.53811076389891</c:v>
                </c:pt>
                <c:pt idx="299">
                  <c:v>-11.44866804479892</c:v>
                </c:pt>
                <c:pt idx="300">
                  <c:v>-11.35922532569893</c:v>
                </c:pt>
                <c:pt idx="301">
                  <c:v>-11.26978260659894</c:v>
                </c:pt>
                <c:pt idx="302">
                  <c:v>-11.18033988749895</c:v>
                </c:pt>
                <c:pt idx="303">
                  <c:v>-11.09089716839896</c:v>
                </c:pt>
                <c:pt idx="304">
                  <c:v>-11.00145444929896</c:v>
                </c:pt>
                <c:pt idx="305">
                  <c:v>-10.91201173019897</c:v>
                </c:pt>
                <c:pt idx="306">
                  <c:v>-10.82256901109898</c:v>
                </c:pt>
                <c:pt idx="307">
                  <c:v>-10.733126291999</c:v>
                </c:pt>
                <c:pt idx="308">
                  <c:v>-10.643683572899</c:v>
                </c:pt>
                <c:pt idx="309">
                  <c:v>-10.55424085379901</c:v>
                </c:pt>
                <c:pt idx="310">
                  <c:v>-10.46479813469901</c:v>
                </c:pt>
                <c:pt idx="311">
                  <c:v>-10.37535541559902</c:v>
                </c:pt>
                <c:pt idx="312">
                  <c:v>-10.28591269649903</c:v>
                </c:pt>
                <c:pt idx="313">
                  <c:v>-10.19646997739904</c:v>
                </c:pt>
                <c:pt idx="314">
                  <c:v>-10.10702725829905</c:v>
                </c:pt>
                <c:pt idx="315">
                  <c:v>-10.01758453919906</c:v>
                </c:pt>
                <c:pt idx="316">
                  <c:v>-9.928141820099066</c:v>
                </c:pt>
                <c:pt idx="317">
                  <c:v>-9.838699100999074</c:v>
                </c:pt>
                <c:pt idx="318">
                  <c:v>-9.749256381899082</c:v>
                </c:pt>
                <c:pt idx="319">
                  <c:v>-9.659813662799091</c:v>
                </c:pt>
                <c:pt idx="320">
                  <c:v>-9.5703709436991</c:v>
                </c:pt>
                <c:pt idx="321">
                  <c:v>-9.480928224599108</c:v>
                </c:pt>
                <c:pt idx="322">
                  <c:v>-9.391485505499115</c:v>
                </c:pt>
                <c:pt idx="323">
                  <c:v>-9.302042786399125</c:v>
                </c:pt>
                <c:pt idx="324">
                  <c:v>-9.212600067299133</c:v>
                </c:pt>
                <c:pt idx="325">
                  <c:v>-9.123157348199141</c:v>
                </c:pt>
                <c:pt idx="326">
                  <c:v>-9.03371462909915</c:v>
                </c:pt>
                <c:pt idx="327">
                  <c:v>-8.944271909999159</c:v>
                </c:pt>
                <c:pt idx="328">
                  <c:v>-8.854829190899167</c:v>
                </c:pt>
                <c:pt idx="329">
                  <c:v>-8.765386471799175</c:v>
                </c:pt>
                <c:pt idx="330">
                  <c:v>-8.675943752699183</c:v>
                </c:pt>
                <c:pt idx="331">
                  <c:v>-8.58650103359919</c:v>
                </c:pt>
                <c:pt idx="332">
                  <c:v>-8.4970583144992</c:v>
                </c:pt>
                <c:pt idx="333">
                  <c:v>-8.407615595399208</c:v>
                </c:pt>
                <c:pt idx="334">
                  <c:v>-8.318172876299216</c:v>
                </c:pt>
                <c:pt idx="335">
                  <c:v>-8.228730157199225</c:v>
                </c:pt>
                <c:pt idx="336">
                  <c:v>-8.139287438099234</c:v>
                </c:pt>
                <c:pt idx="337">
                  <c:v>-8.04984471899924</c:v>
                </c:pt>
                <c:pt idx="338">
                  <c:v>-7.960401999899251</c:v>
                </c:pt>
                <c:pt idx="339">
                  <c:v>-7.870959280799259</c:v>
                </c:pt>
                <c:pt idx="340">
                  <c:v>-7.781516561699267</c:v>
                </c:pt>
                <c:pt idx="341">
                  <c:v>-7.692073842599276</c:v>
                </c:pt>
                <c:pt idx="342">
                  <c:v>-7.602631123499284</c:v>
                </c:pt>
                <c:pt idx="343">
                  <c:v>-7.513188404399293</c:v>
                </c:pt>
                <c:pt idx="344">
                  <c:v>-7.4237456852993</c:v>
                </c:pt>
                <c:pt idx="345">
                  <c:v>-7.33430296619931</c:v>
                </c:pt>
                <c:pt idx="346">
                  <c:v>-7.244860247099318</c:v>
                </c:pt>
                <c:pt idx="347">
                  <c:v>-7.155417527999327</c:v>
                </c:pt>
                <c:pt idx="348">
                  <c:v>-7.065974808899335</c:v>
                </c:pt>
                <c:pt idx="349">
                  <c:v>-6.976532089799343</c:v>
                </c:pt>
                <c:pt idx="350">
                  <c:v>-6.887089370699352</c:v>
                </c:pt>
                <c:pt idx="351">
                  <c:v>-6.79764665159936</c:v>
                </c:pt>
                <c:pt idx="352">
                  <c:v>-6.708203932499368</c:v>
                </c:pt>
                <c:pt idx="353">
                  <c:v>-6.618761213399377</c:v>
                </c:pt>
                <c:pt idx="354">
                  <c:v>-6.529318494299385</c:v>
                </c:pt>
                <c:pt idx="355">
                  <c:v>-6.439875775199394</c:v>
                </c:pt>
                <c:pt idx="356">
                  <c:v>-6.350433056099402</c:v>
                </c:pt>
                <c:pt idx="357">
                  <c:v>-6.260990336999411</c:v>
                </c:pt>
                <c:pt idx="358">
                  <c:v>-6.171547617899419</c:v>
                </c:pt>
                <c:pt idx="359">
                  <c:v>-6.082104898799428</c:v>
                </c:pt>
                <c:pt idx="360">
                  <c:v>-5.992662179699435</c:v>
                </c:pt>
                <c:pt idx="361">
                  <c:v>-5.903219460599444</c:v>
                </c:pt>
                <c:pt idx="362">
                  <c:v>-5.813776741499453</c:v>
                </c:pt>
                <c:pt idx="363">
                  <c:v>-5.724334022399462</c:v>
                </c:pt>
                <c:pt idx="364">
                  <c:v>-5.63489130329947</c:v>
                </c:pt>
                <c:pt idx="365">
                  <c:v>-5.545448584199478</c:v>
                </c:pt>
                <c:pt idx="366">
                  <c:v>-5.456005865099486</c:v>
                </c:pt>
                <c:pt idx="367">
                  <c:v>-5.366563145999495</c:v>
                </c:pt>
                <c:pt idx="368">
                  <c:v>-5.277120426899503</c:v>
                </c:pt>
                <c:pt idx="369">
                  <c:v>-5.187677707799512</c:v>
                </c:pt>
                <c:pt idx="370">
                  <c:v>-5.09823498869952</c:v>
                </c:pt>
                <c:pt idx="371">
                  <c:v>-5.00879226959953</c:v>
                </c:pt>
                <c:pt idx="372">
                  <c:v>-4.919349550499537</c:v>
                </c:pt>
                <c:pt idx="373">
                  <c:v>-4.829906831399546</c:v>
                </c:pt>
                <c:pt idx="374">
                  <c:v>-4.740464112299554</c:v>
                </c:pt>
                <c:pt idx="375">
                  <c:v>-4.651021393199562</c:v>
                </c:pt>
                <c:pt idx="376">
                  <c:v>-4.561578674099571</c:v>
                </c:pt>
                <c:pt idx="377">
                  <c:v>-4.47213595499958</c:v>
                </c:pt>
                <c:pt idx="378">
                  <c:v>-4.382693235899587</c:v>
                </c:pt>
                <c:pt idx="379">
                  <c:v>-4.293250516799596</c:v>
                </c:pt>
                <c:pt idx="380">
                  <c:v>-4.203807797699604</c:v>
                </c:pt>
                <c:pt idx="381">
                  <c:v>-4.114365078599612</c:v>
                </c:pt>
                <c:pt idx="382">
                  <c:v>-4.024922359499621</c:v>
                </c:pt>
                <c:pt idx="383">
                  <c:v>-3.93547964039963</c:v>
                </c:pt>
                <c:pt idx="384">
                  <c:v>-3.846036921299638</c:v>
                </c:pt>
                <c:pt idx="385">
                  <c:v>-3.756594202199646</c:v>
                </c:pt>
                <c:pt idx="386">
                  <c:v>-3.667151483099655</c:v>
                </c:pt>
                <c:pt idx="387">
                  <c:v>-3.577708763999663</c:v>
                </c:pt>
                <c:pt idx="388">
                  <c:v>-3.488266044899672</c:v>
                </c:pt>
                <c:pt idx="389">
                  <c:v>-3.39882332579968</c:v>
                </c:pt>
                <c:pt idx="390">
                  <c:v>-3.309380606699689</c:v>
                </c:pt>
                <c:pt idx="391">
                  <c:v>-3.219937887599697</c:v>
                </c:pt>
                <c:pt idx="392">
                  <c:v>-3.130495168499706</c:v>
                </c:pt>
                <c:pt idx="393">
                  <c:v>-3.041052449399714</c:v>
                </c:pt>
                <c:pt idx="394">
                  <c:v>-2.951609730299722</c:v>
                </c:pt>
                <c:pt idx="395">
                  <c:v>-2.862167011199731</c:v>
                </c:pt>
                <c:pt idx="396">
                  <c:v>-2.77272429209974</c:v>
                </c:pt>
                <c:pt idx="397">
                  <c:v>-2.683281572999747</c:v>
                </c:pt>
                <c:pt idx="398">
                  <c:v>-2.593838853899756</c:v>
                </c:pt>
                <c:pt idx="399">
                  <c:v>-2.504396134799765</c:v>
                </c:pt>
                <c:pt idx="400">
                  <c:v>-2.414953415699773</c:v>
                </c:pt>
                <c:pt idx="401">
                  <c:v>-2.325510696599781</c:v>
                </c:pt>
                <c:pt idx="402">
                  <c:v>-2.23606797749979</c:v>
                </c:pt>
                <c:pt idx="403">
                  <c:v>-2.146625258399798</c:v>
                </c:pt>
                <c:pt idx="404">
                  <c:v>-2.057182539299806</c:v>
                </c:pt>
                <c:pt idx="405">
                  <c:v>-1.967739820199815</c:v>
                </c:pt>
                <c:pt idx="406">
                  <c:v>-1.878297101099823</c:v>
                </c:pt>
                <c:pt idx="407">
                  <c:v>-1.788854381999832</c:v>
                </c:pt>
                <c:pt idx="408">
                  <c:v>-1.69941166289984</c:v>
                </c:pt>
                <c:pt idx="409">
                  <c:v>-1.609968943799848</c:v>
                </c:pt>
                <c:pt idx="410">
                  <c:v>-1.520526224699857</c:v>
                </c:pt>
                <c:pt idx="411">
                  <c:v>-1.431083505599865</c:v>
                </c:pt>
                <c:pt idx="412">
                  <c:v>-1.341640786499874</c:v>
                </c:pt>
                <c:pt idx="413">
                  <c:v>-1.252198067399882</c:v>
                </c:pt>
                <c:pt idx="414">
                  <c:v>-1.162755348299891</c:v>
                </c:pt>
                <c:pt idx="415">
                  <c:v>-1.073312629199899</c:v>
                </c:pt>
                <c:pt idx="416">
                  <c:v>-0.983869910099907</c:v>
                </c:pt>
                <c:pt idx="417">
                  <c:v>-0.894427190999916</c:v>
                </c:pt>
                <c:pt idx="418">
                  <c:v>-0.804984471899924</c:v>
                </c:pt>
                <c:pt idx="419">
                  <c:v>-0.715541752799933</c:v>
                </c:pt>
                <c:pt idx="420">
                  <c:v>-0.626099033699941</c:v>
                </c:pt>
                <c:pt idx="421">
                  <c:v>-0.536656314599949</c:v>
                </c:pt>
                <c:pt idx="422">
                  <c:v>-0.447213595499958</c:v>
                </c:pt>
                <c:pt idx="423">
                  <c:v>-0.357770876399966</c:v>
                </c:pt>
                <c:pt idx="424">
                  <c:v>-0.268328157299975</c:v>
                </c:pt>
                <c:pt idx="425">
                  <c:v>-0.178885438199983</c:v>
                </c:pt>
                <c:pt idx="426">
                  <c:v>-0.0894427190999916</c:v>
                </c:pt>
                <c:pt idx="427">
                  <c:v>0.0</c:v>
                </c:pt>
                <c:pt idx="428">
                  <c:v>0.0894427190999916</c:v>
                </c:pt>
                <c:pt idx="429">
                  <c:v>0.178885438199983</c:v>
                </c:pt>
                <c:pt idx="430">
                  <c:v>0.268328157299975</c:v>
                </c:pt>
                <c:pt idx="431">
                  <c:v>0.357770876399966</c:v>
                </c:pt>
                <c:pt idx="432">
                  <c:v>0.447213595499958</c:v>
                </c:pt>
                <c:pt idx="433">
                  <c:v>0.536656314599949</c:v>
                </c:pt>
                <c:pt idx="434">
                  <c:v>0.626099033699941</c:v>
                </c:pt>
                <c:pt idx="435">
                  <c:v>0.715541752799933</c:v>
                </c:pt>
                <c:pt idx="436">
                  <c:v>0.804984471899924</c:v>
                </c:pt>
                <c:pt idx="437">
                  <c:v>0.894427190999916</c:v>
                </c:pt>
                <c:pt idx="438">
                  <c:v>0.983869910099907</c:v>
                </c:pt>
                <c:pt idx="439">
                  <c:v>1.073312629199899</c:v>
                </c:pt>
                <c:pt idx="440">
                  <c:v>1.162755348299891</c:v>
                </c:pt>
                <c:pt idx="441">
                  <c:v>1.252198067399882</c:v>
                </c:pt>
                <c:pt idx="442">
                  <c:v>1.341640786499874</c:v>
                </c:pt>
                <c:pt idx="443">
                  <c:v>1.431083505599865</c:v>
                </c:pt>
                <c:pt idx="444">
                  <c:v>1.520526224699857</c:v>
                </c:pt>
                <c:pt idx="445">
                  <c:v>1.609968943799848</c:v>
                </c:pt>
                <c:pt idx="446">
                  <c:v>1.69941166289984</c:v>
                </c:pt>
                <c:pt idx="447">
                  <c:v>1.788854381999832</c:v>
                </c:pt>
                <c:pt idx="448">
                  <c:v>1.878297101099823</c:v>
                </c:pt>
                <c:pt idx="449">
                  <c:v>1.967739820199815</c:v>
                </c:pt>
                <c:pt idx="450">
                  <c:v>2.057182539299806</c:v>
                </c:pt>
                <c:pt idx="451">
                  <c:v>2.146625258399798</c:v>
                </c:pt>
                <c:pt idx="452">
                  <c:v>2.23606797749979</c:v>
                </c:pt>
                <c:pt idx="453">
                  <c:v>2.325510696599781</c:v>
                </c:pt>
                <c:pt idx="454">
                  <c:v>2.414953415699773</c:v>
                </c:pt>
                <c:pt idx="455">
                  <c:v>2.504396134799765</c:v>
                </c:pt>
                <c:pt idx="456">
                  <c:v>2.593838853899756</c:v>
                </c:pt>
                <c:pt idx="457">
                  <c:v>2.683281572999747</c:v>
                </c:pt>
                <c:pt idx="458">
                  <c:v>2.77272429209974</c:v>
                </c:pt>
                <c:pt idx="459">
                  <c:v>2.862167011199731</c:v>
                </c:pt>
                <c:pt idx="460">
                  <c:v>2.951609730299722</c:v>
                </c:pt>
                <c:pt idx="461">
                  <c:v>3.041052449399714</c:v>
                </c:pt>
                <c:pt idx="462">
                  <c:v>3.130495168499706</c:v>
                </c:pt>
                <c:pt idx="463">
                  <c:v>3.219937887599697</c:v>
                </c:pt>
                <c:pt idx="464">
                  <c:v>3.309380606699689</c:v>
                </c:pt>
                <c:pt idx="465">
                  <c:v>3.39882332579968</c:v>
                </c:pt>
                <c:pt idx="466">
                  <c:v>3.488266044899672</c:v>
                </c:pt>
                <c:pt idx="467">
                  <c:v>3.577708763999663</c:v>
                </c:pt>
                <c:pt idx="468">
                  <c:v>3.667151483099655</c:v>
                </c:pt>
                <c:pt idx="469">
                  <c:v>3.756594202199646</c:v>
                </c:pt>
                <c:pt idx="470">
                  <c:v>3.846036921299638</c:v>
                </c:pt>
                <c:pt idx="471">
                  <c:v>3.93547964039963</c:v>
                </c:pt>
                <c:pt idx="472">
                  <c:v>4.024922359499621</c:v>
                </c:pt>
                <c:pt idx="473">
                  <c:v>4.114365078599612</c:v>
                </c:pt>
                <c:pt idx="474">
                  <c:v>4.203807797699604</c:v>
                </c:pt>
                <c:pt idx="475">
                  <c:v>4.293250516799596</c:v>
                </c:pt>
                <c:pt idx="476">
                  <c:v>4.382693235899587</c:v>
                </c:pt>
                <c:pt idx="477">
                  <c:v>4.47213595499958</c:v>
                </c:pt>
                <c:pt idx="478">
                  <c:v>4.561578674099571</c:v>
                </c:pt>
                <c:pt idx="479">
                  <c:v>4.651021393199562</c:v>
                </c:pt>
                <c:pt idx="480">
                  <c:v>4.740464112299554</c:v>
                </c:pt>
                <c:pt idx="481">
                  <c:v>4.829906831399546</c:v>
                </c:pt>
                <c:pt idx="482">
                  <c:v>4.919349550499537</c:v>
                </c:pt>
                <c:pt idx="483">
                  <c:v>5.00879226959953</c:v>
                </c:pt>
                <c:pt idx="484">
                  <c:v>5.09823498869952</c:v>
                </c:pt>
                <c:pt idx="485">
                  <c:v>5.187677707799512</c:v>
                </c:pt>
                <c:pt idx="486">
                  <c:v>5.277120426899503</c:v>
                </c:pt>
                <c:pt idx="487">
                  <c:v>5.366563145999495</c:v>
                </c:pt>
                <c:pt idx="488">
                  <c:v>5.456005865099486</c:v>
                </c:pt>
                <c:pt idx="489">
                  <c:v>5.545448584199478</c:v>
                </c:pt>
                <c:pt idx="490">
                  <c:v>5.63489130329947</c:v>
                </c:pt>
                <c:pt idx="491">
                  <c:v>5.724334022399462</c:v>
                </c:pt>
                <c:pt idx="492">
                  <c:v>5.813776741499453</c:v>
                </c:pt>
                <c:pt idx="493">
                  <c:v>5.903219460599444</c:v>
                </c:pt>
                <c:pt idx="494">
                  <c:v>5.992662179699435</c:v>
                </c:pt>
                <c:pt idx="495">
                  <c:v>6.082104898799428</c:v>
                </c:pt>
                <c:pt idx="496">
                  <c:v>6.171547617899419</c:v>
                </c:pt>
                <c:pt idx="497">
                  <c:v>6.260990336999411</c:v>
                </c:pt>
                <c:pt idx="498">
                  <c:v>6.350433056099402</c:v>
                </c:pt>
                <c:pt idx="499">
                  <c:v>6.439875775199394</c:v>
                </c:pt>
                <c:pt idx="500">
                  <c:v>6.529318494299385</c:v>
                </c:pt>
                <c:pt idx="501">
                  <c:v>6.618761213399377</c:v>
                </c:pt>
                <c:pt idx="502">
                  <c:v>6.708203932499368</c:v>
                </c:pt>
                <c:pt idx="503">
                  <c:v>6.79764665159936</c:v>
                </c:pt>
                <c:pt idx="504">
                  <c:v>6.887089370699352</c:v>
                </c:pt>
                <c:pt idx="505">
                  <c:v>6.976532089799343</c:v>
                </c:pt>
                <c:pt idx="506">
                  <c:v>7.065974808899335</c:v>
                </c:pt>
                <c:pt idx="507">
                  <c:v>7.155417527999327</c:v>
                </c:pt>
                <c:pt idx="508">
                  <c:v>7.244860247099318</c:v>
                </c:pt>
                <c:pt idx="509">
                  <c:v>7.33430296619931</c:v>
                </c:pt>
                <c:pt idx="510">
                  <c:v>7.4237456852993</c:v>
                </c:pt>
                <c:pt idx="511">
                  <c:v>7.513188404399293</c:v>
                </c:pt>
                <c:pt idx="512">
                  <c:v>7.602631123499284</c:v>
                </c:pt>
                <c:pt idx="513">
                  <c:v>7.692073842599276</c:v>
                </c:pt>
                <c:pt idx="514">
                  <c:v>7.781516561699267</c:v>
                </c:pt>
                <c:pt idx="515">
                  <c:v>7.870959280799259</c:v>
                </c:pt>
                <c:pt idx="516">
                  <c:v>7.960401999899251</c:v>
                </c:pt>
                <c:pt idx="517">
                  <c:v>8.04984471899924</c:v>
                </c:pt>
                <c:pt idx="518">
                  <c:v>8.139287438099234</c:v>
                </c:pt>
                <c:pt idx="519">
                  <c:v>8.228730157199225</c:v>
                </c:pt>
                <c:pt idx="520">
                  <c:v>8.318172876299216</c:v>
                </c:pt>
                <c:pt idx="521">
                  <c:v>8.407615595399208</c:v>
                </c:pt>
                <c:pt idx="522">
                  <c:v>8.4970583144992</c:v>
                </c:pt>
                <c:pt idx="523">
                  <c:v>8.58650103359919</c:v>
                </c:pt>
                <c:pt idx="524">
                  <c:v>8.675943752699183</c:v>
                </c:pt>
                <c:pt idx="525">
                  <c:v>8.765386471799175</c:v>
                </c:pt>
                <c:pt idx="526">
                  <c:v>8.854829190899167</c:v>
                </c:pt>
                <c:pt idx="527">
                  <c:v>8.944271909999159</c:v>
                </c:pt>
                <c:pt idx="528">
                  <c:v>9.03371462909915</c:v>
                </c:pt>
                <c:pt idx="529">
                  <c:v>9.123157348199141</c:v>
                </c:pt>
                <c:pt idx="530">
                  <c:v>9.212600067299133</c:v>
                </c:pt>
                <c:pt idx="531">
                  <c:v>9.302042786399125</c:v>
                </c:pt>
                <c:pt idx="532">
                  <c:v>9.391485505499115</c:v>
                </c:pt>
                <c:pt idx="533">
                  <c:v>9.480928224599108</c:v>
                </c:pt>
                <c:pt idx="534">
                  <c:v>9.5703709436991</c:v>
                </c:pt>
                <c:pt idx="535">
                  <c:v>9.659813662799091</c:v>
                </c:pt>
                <c:pt idx="536">
                  <c:v>9.749256381899082</c:v>
                </c:pt>
                <c:pt idx="537">
                  <c:v>9.838699100999074</c:v>
                </c:pt>
                <c:pt idx="538">
                  <c:v>9.928141820099066</c:v>
                </c:pt>
                <c:pt idx="539">
                  <c:v>10.01758453919906</c:v>
                </c:pt>
                <c:pt idx="540">
                  <c:v>10.10702725829905</c:v>
                </c:pt>
                <c:pt idx="541">
                  <c:v>10.19646997739904</c:v>
                </c:pt>
                <c:pt idx="542">
                  <c:v>10.28591269649903</c:v>
                </c:pt>
                <c:pt idx="543">
                  <c:v>10.37535541559902</c:v>
                </c:pt>
                <c:pt idx="544">
                  <c:v>10.46479813469901</c:v>
                </c:pt>
                <c:pt idx="545">
                  <c:v>10.55424085379901</c:v>
                </c:pt>
                <c:pt idx="546">
                  <c:v>10.643683572899</c:v>
                </c:pt>
                <c:pt idx="547">
                  <c:v>10.733126291999</c:v>
                </c:pt>
                <c:pt idx="548">
                  <c:v>10.82256901109898</c:v>
                </c:pt>
                <c:pt idx="549">
                  <c:v>10.91201173019897</c:v>
                </c:pt>
                <c:pt idx="550">
                  <c:v>11.00145444929896</c:v>
                </c:pt>
                <c:pt idx="551">
                  <c:v>11.09089716839896</c:v>
                </c:pt>
                <c:pt idx="552">
                  <c:v>11.18033988749895</c:v>
                </c:pt>
                <c:pt idx="553">
                  <c:v>11.26978260659894</c:v>
                </c:pt>
                <c:pt idx="554">
                  <c:v>11.35922532569893</c:v>
                </c:pt>
                <c:pt idx="555">
                  <c:v>11.44866804479892</c:v>
                </c:pt>
                <c:pt idx="556">
                  <c:v>11.53811076389891</c:v>
                </c:pt>
                <c:pt idx="557">
                  <c:v>11.62755348299891</c:v>
                </c:pt>
                <c:pt idx="558">
                  <c:v>11.7169962020989</c:v>
                </c:pt>
                <c:pt idx="559">
                  <c:v>11.80643892119889</c:v>
                </c:pt>
                <c:pt idx="560">
                  <c:v>11.89588164029888</c:v>
                </c:pt>
                <c:pt idx="561">
                  <c:v>11.98532435939887</c:v>
                </c:pt>
                <c:pt idx="562">
                  <c:v>12.07476707849886</c:v>
                </c:pt>
                <c:pt idx="563">
                  <c:v>12.16420979759886</c:v>
                </c:pt>
                <c:pt idx="564">
                  <c:v>12.25365251669885</c:v>
                </c:pt>
                <c:pt idx="565">
                  <c:v>12.34309523579884</c:v>
                </c:pt>
                <c:pt idx="566">
                  <c:v>12.43253795489883</c:v>
                </c:pt>
                <c:pt idx="567">
                  <c:v>12.52198067399882</c:v>
                </c:pt>
                <c:pt idx="568">
                  <c:v>12.61142339309881</c:v>
                </c:pt>
                <c:pt idx="569">
                  <c:v>12.7008661121988</c:v>
                </c:pt>
                <c:pt idx="570">
                  <c:v>12.7903088312988</c:v>
                </c:pt>
                <c:pt idx="571">
                  <c:v>12.87975155039879</c:v>
                </c:pt>
                <c:pt idx="572">
                  <c:v>12.96919426949878</c:v>
                </c:pt>
                <c:pt idx="573">
                  <c:v>13.05863698859877</c:v>
                </c:pt>
                <c:pt idx="574">
                  <c:v>13.14807970769876</c:v>
                </c:pt>
                <c:pt idx="575">
                  <c:v>13.23752242679875</c:v>
                </c:pt>
                <c:pt idx="576">
                  <c:v>13.32696514589875</c:v>
                </c:pt>
                <c:pt idx="577">
                  <c:v>13.41640786499874</c:v>
                </c:pt>
                <c:pt idx="578">
                  <c:v>13.50585058409873</c:v>
                </c:pt>
                <c:pt idx="579">
                  <c:v>13.59529330319872</c:v>
                </c:pt>
                <c:pt idx="580">
                  <c:v>13.68473602229871</c:v>
                </c:pt>
                <c:pt idx="581">
                  <c:v>13.7741787413987</c:v>
                </c:pt>
                <c:pt idx="582">
                  <c:v>13.8636214604987</c:v>
                </c:pt>
                <c:pt idx="583">
                  <c:v>13.95306417959869</c:v>
                </c:pt>
                <c:pt idx="584">
                  <c:v>14.04250689869868</c:v>
                </c:pt>
                <c:pt idx="585">
                  <c:v>14.13194961779867</c:v>
                </c:pt>
                <c:pt idx="586">
                  <c:v>14.22139233689866</c:v>
                </c:pt>
                <c:pt idx="587">
                  <c:v>14.31083505599865</c:v>
                </c:pt>
                <c:pt idx="588">
                  <c:v>14.40027777509865</c:v>
                </c:pt>
                <c:pt idx="589">
                  <c:v>14.48972049419864</c:v>
                </c:pt>
                <c:pt idx="590">
                  <c:v>14.57916321329863</c:v>
                </c:pt>
                <c:pt idx="591">
                  <c:v>14.66860593239862</c:v>
                </c:pt>
                <c:pt idx="592">
                  <c:v>14.75804865149861</c:v>
                </c:pt>
                <c:pt idx="593">
                  <c:v>14.8474913705986</c:v>
                </c:pt>
                <c:pt idx="594">
                  <c:v>14.93693408969859</c:v>
                </c:pt>
                <c:pt idx="595">
                  <c:v>15.02637680879859</c:v>
                </c:pt>
                <c:pt idx="596">
                  <c:v>15.11581952789858</c:v>
                </c:pt>
                <c:pt idx="597">
                  <c:v>15.20526224699857</c:v>
                </c:pt>
                <c:pt idx="598">
                  <c:v>15.29470496609856</c:v>
                </c:pt>
                <c:pt idx="599">
                  <c:v>15.38414768519855</c:v>
                </c:pt>
                <c:pt idx="600">
                  <c:v>15.47359040429854</c:v>
                </c:pt>
                <c:pt idx="601">
                  <c:v>15.56303312339853</c:v>
                </c:pt>
                <c:pt idx="602">
                  <c:v>15.65247584249853</c:v>
                </c:pt>
                <c:pt idx="603">
                  <c:v>15.74191856159852</c:v>
                </c:pt>
                <c:pt idx="604">
                  <c:v>15.83136128069851</c:v>
                </c:pt>
                <c:pt idx="605">
                  <c:v>15.9208039997985</c:v>
                </c:pt>
                <c:pt idx="606">
                  <c:v>16.0102467188985</c:v>
                </c:pt>
                <c:pt idx="607">
                  <c:v>16.09968943799849</c:v>
                </c:pt>
                <c:pt idx="608">
                  <c:v>16.18913215709848</c:v>
                </c:pt>
                <c:pt idx="609">
                  <c:v>16.27857487619847</c:v>
                </c:pt>
                <c:pt idx="610">
                  <c:v>16.36801759529846</c:v>
                </c:pt>
                <c:pt idx="611">
                  <c:v>16.45746031439845</c:v>
                </c:pt>
                <c:pt idx="612">
                  <c:v>16.54690303349844</c:v>
                </c:pt>
                <c:pt idx="613">
                  <c:v>16.63634575259843</c:v>
                </c:pt>
                <c:pt idx="614">
                  <c:v>16.72578847169843</c:v>
                </c:pt>
                <c:pt idx="615">
                  <c:v>16.81523119079842</c:v>
                </c:pt>
                <c:pt idx="616">
                  <c:v>16.90467390989841</c:v>
                </c:pt>
                <c:pt idx="617">
                  <c:v>16.9941166289984</c:v>
                </c:pt>
                <c:pt idx="618">
                  <c:v>17.08355934809839</c:v>
                </c:pt>
                <c:pt idx="619">
                  <c:v>17.17300206719838</c:v>
                </c:pt>
                <c:pt idx="620">
                  <c:v>17.26244478629837</c:v>
                </c:pt>
                <c:pt idx="621">
                  <c:v>17.35188750539837</c:v>
                </c:pt>
                <c:pt idx="622">
                  <c:v>17.44133022449836</c:v>
                </c:pt>
                <c:pt idx="623">
                  <c:v>17.53077294359835</c:v>
                </c:pt>
                <c:pt idx="624">
                  <c:v>17.62021566269834</c:v>
                </c:pt>
                <c:pt idx="625">
                  <c:v>17.70965838179833</c:v>
                </c:pt>
                <c:pt idx="626">
                  <c:v>17.79910110089833</c:v>
                </c:pt>
                <c:pt idx="627">
                  <c:v>17.88854381999832</c:v>
                </c:pt>
                <c:pt idx="628">
                  <c:v>17.97798653909831</c:v>
                </c:pt>
                <c:pt idx="629">
                  <c:v>18.0674292581983</c:v>
                </c:pt>
                <c:pt idx="630">
                  <c:v>18.1568719772983</c:v>
                </c:pt>
                <c:pt idx="631">
                  <c:v>18.24631469639828</c:v>
                </c:pt>
                <c:pt idx="632">
                  <c:v>18.33575741549827</c:v>
                </c:pt>
                <c:pt idx="633">
                  <c:v>18.42520013459827</c:v>
                </c:pt>
                <c:pt idx="634">
                  <c:v>18.51464285369826</c:v>
                </c:pt>
                <c:pt idx="635">
                  <c:v>18.60408557279825</c:v>
                </c:pt>
                <c:pt idx="636">
                  <c:v>18.69352829189824</c:v>
                </c:pt>
                <c:pt idx="637">
                  <c:v>18.78297101099823</c:v>
                </c:pt>
                <c:pt idx="638">
                  <c:v>18.87241373009822</c:v>
                </c:pt>
                <c:pt idx="639">
                  <c:v>18.96185644919822</c:v>
                </c:pt>
                <c:pt idx="640">
                  <c:v>19.05129916829821</c:v>
                </c:pt>
                <c:pt idx="641">
                  <c:v>19.1407418873982</c:v>
                </c:pt>
                <c:pt idx="642">
                  <c:v>19.2301846064982</c:v>
                </c:pt>
                <c:pt idx="643">
                  <c:v>19.31962732559818</c:v>
                </c:pt>
                <c:pt idx="644">
                  <c:v>19.40907004469817</c:v>
                </c:pt>
                <c:pt idx="645">
                  <c:v>19.49851276379816</c:v>
                </c:pt>
                <c:pt idx="646">
                  <c:v>19.58795548289815</c:v>
                </c:pt>
                <c:pt idx="647">
                  <c:v>19.67739820199815</c:v>
                </c:pt>
                <c:pt idx="648">
                  <c:v>19.76684092109814</c:v>
                </c:pt>
                <c:pt idx="649">
                  <c:v>19.85628364019813</c:v>
                </c:pt>
                <c:pt idx="650">
                  <c:v>19.94572635929812</c:v>
                </c:pt>
                <c:pt idx="651">
                  <c:v>20.03516907839812</c:v>
                </c:pt>
                <c:pt idx="652">
                  <c:v>20.1246117974981</c:v>
                </c:pt>
                <c:pt idx="653">
                  <c:v>20.2140545165981</c:v>
                </c:pt>
                <c:pt idx="654">
                  <c:v>20.30349723569809</c:v>
                </c:pt>
                <c:pt idx="655">
                  <c:v>20.39293995479808</c:v>
                </c:pt>
                <c:pt idx="656">
                  <c:v>20.48238267389807</c:v>
                </c:pt>
                <c:pt idx="657">
                  <c:v>20.57182539299806</c:v>
                </c:pt>
                <c:pt idx="658">
                  <c:v>20.66126811209805</c:v>
                </c:pt>
                <c:pt idx="659">
                  <c:v>20.75071083119805</c:v>
                </c:pt>
                <c:pt idx="660">
                  <c:v>20.84015355029804</c:v>
                </c:pt>
                <c:pt idx="661">
                  <c:v>20.92959626939803</c:v>
                </c:pt>
                <c:pt idx="662">
                  <c:v>21.01903898849802</c:v>
                </c:pt>
                <c:pt idx="663">
                  <c:v>21.10848170759801</c:v>
                </c:pt>
                <c:pt idx="664">
                  <c:v>21.197924426698</c:v>
                </c:pt>
                <c:pt idx="665">
                  <c:v>21.287367145798</c:v>
                </c:pt>
                <c:pt idx="666">
                  <c:v>21.37680986489799</c:v>
                </c:pt>
                <c:pt idx="667">
                  <c:v>21.46625258399798</c:v>
                </c:pt>
                <c:pt idx="668">
                  <c:v>21.55569530309797</c:v>
                </c:pt>
                <c:pt idx="669">
                  <c:v>21.64513802219796</c:v>
                </c:pt>
                <c:pt idx="670">
                  <c:v>21.73458074129795</c:v>
                </c:pt>
                <c:pt idx="671">
                  <c:v>21.82402346039795</c:v>
                </c:pt>
                <c:pt idx="672">
                  <c:v>21.91346617949794</c:v>
                </c:pt>
                <c:pt idx="673">
                  <c:v>22.00290889859793</c:v>
                </c:pt>
                <c:pt idx="674">
                  <c:v>22.09235161769792</c:v>
                </c:pt>
                <c:pt idx="675">
                  <c:v>22.18179433679791</c:v>
                </c:pt>
                <c:pt idx="676">
                  <c:v>22.27123705589791</c:v>
                </c:pt>
                <c:pt idx="677">
                  <c:v>22.36067977499789</c:v>
                </c:pt>
              </c:numCache>
            </c:numRef>
          </c:xVal>
          <c:yVal>
            <c:numRef>
              <c:f>'de Moivre–Laplace'!$G$710:$G$1387</c:f>
              <c:numCache>
                <c:formatCode>General</c:formatCode>
                <c:ptCount val="678"/>
                <c:pt idx="177">
                  <c:v>8.56572753241013E-150</c:v>
                </c:pt>
                <c:pt idx="178">
                  <c:v>4.28286376620508E-147</c:v>
                </c:pt>
                <c:pt idx="179">
                  <c:v>1.06857450966815E-144</c:v>
                </c:pt>
                <c:pt idx="180">
                  <c:v>1.77383368604905E-142</c:v>
                </c:pt>
                <c:pt idx="181">
                  <c:v>2.203988354916E-140</c:v>
                </c:pt>
                <c:pt idx="182">
                  <c:v>2.18635644807671E-138</c:v>
                </c:pt>
                <c:pt idx="183">
                  <c:v>1.80374406966336E-136</c:v>
                </c:pt>
                <c:pt idx="184">
                  <c:v>1.27292795773383E-134</c:v>
                </c:pt>
                <c:pt idx="185">
                  <c:v>7.84441853953482E-133</c:v>
                </c:pt>
                <c:pt idx="186">
                  <c:v>4.28828213494536E-131</c:v>
                </c:pt>
                <c:pt idx="187">
                  <c:v>2.10554652825836E-129</c:v>
                </c:pt>
                <c:pt idx="188">
                  <c:v>9.37925271678749E-128</c:v>
                </c:pt>
                <c:pt idx="189">
                  <c:v>3.82204548209063E-126</c:v>
                </c:pt>
                <c:pt idx="190">
                  <c:v>1.43473707327713E-124</c:v>
                </c:pt>
                <c:pt idx="191">
                  <c:v>4.99083539061401E-123</c:v>
                </c:pt>
                <c:pt idx="192">
                  <c:v>1.61703066655886E-121</c:v>
                </c:pt>
                <c:pt idx="193">
                  <c:v>4.90162420800654E-120</c:v>
                </c:pt>
                <c:pt idx="194">
                  <c:v>1.39552124510314E-118</c:v>
                </c:pt>
                <c:pt idx="195">
                  <c:v>3.74464867435985E-117</c:v>
                </c:pt>
                <c:pt idx="196">
                  <c:v>9.49958242653402E-116</c:v>
                </c:pt>
                <c:pt idx="197">
                  <c:v>2.28464957358158E-114</c:v>
                </c:pt>
                <c:pt idx="198">
                  <c:v>5.22205616818636E-113</c:v>
                </c:pt>
                <c:pt idx="199">
                  <c:v>1.13698404752776E-111</c:v>
                </c:pt>
                <c:pt idx="200">
                  <c:v>2.36294945529701E-110</c:v>
                </c:pt>
                <c:pt idx="201">
                  <c:v>4.69636204240282E-109</c:v>
                </c:pt>
                <c:pt idx="202">
                  <c:v>8.94187332873482E-108</c:v>
                </c:pt>
                <c:pt idx="203">
                  <c:v>1.63361147351883E-106</c:v>
                </c:pt>
                <c:pt idx="204">
                  <c:v>2.8678956979553E-105</c:v>
                </c:pt>
                <c:pt idx="205">
                  <c:v>4.84469523261748E-104</c:v>
                </c:pt>
                <c:pt idx="206">
                  <c:v>7.88515913722552E-103</c:v>
                </c:pt>
                <c:pt idx="207">
                  <c:v>1.23796998454445E-101</c:v>
                </c:pt>
                <c:pt idx="208">
                  <c:v>1.87692223463193E-100</c:v>
                </c:pt>
                <c:pt idx="209">
                  <c:v>2.75086415013209E-99</c:v>
                </c:pt>
                <c:pt idx="210">
                  <c:v>3.90122552200566E-98</c:v>
                </c:pt>
                <c:pt idx="211">
                  <c:v>5.35844799640167E-97</c:v>
                </c:pt>
                <c:pt idx="212">
                  <c:v>7.13439076092339E-96</c:v>
                </c:pt>
                <c:pt idx="213">
                  <c:v>9.2152547328595E-95</c:v>
                </c:pt>
                <c:pt idx="214">
                  <c:v>1.15564275568836E-93</c:v>
                </c:pt>
                <c:pt idx="215">
                  <c:v>1.40805946285185E-92</c:v>
                </c:pt>
                <c:pt idx="216">
                  <c:v>1.66800890214753E-91</c:v>
                </c:pt>
                <c:pt idx="217">
                  <c:v>1.92238025972512E-90</c:v>
                </c:pt>
                <c:pt idx="218">
                  <c:v>2.15681687676481E-89</c:v>
                </c:pt>
                <c:pt idx="219">
                  <c:v>2.35709272960718E-88</c:v>
                </c:pt>
                <c:pt idx="220">
                  <c:v>2.51057783758167E-87</c:v>
                </c:pt>
                <c:pt idx="221">
                  <c:v>2.60757743585179E-86</c:v>
                </c:pt>
                <c:pt idx="222">
                  <c:v>2.6423451349965E-85</c:v>
                </c:pt>
                <c:pt idx="223">
                  <c:v>2.6136239922249E-84</c:v>
                </c:pt>
                <c:pt idx="224">
                  <c:v>2.52464955844684E-83</c:v>
                </c:pt>
                <c:pt idx="225">
                  <c:v>2.38263802078424E-82</c:v>
                </c:pt>
                <c:pt idx="226">
                  <c:v>2.19786201100914E-81</c:v>
                </c:pt>
                <c:pt idx="227">
                  <c:v>1.98247153393027E-80</c:v>
                </c:pt>
                <c:pt idx="228">
                  <c:v>1.74923958876198E-79</c:v>
                </c:pt>
                <c:pt idx="229">
                  <c:v>1.51040110645033E-78</c:v>
                </c:pt>
                <c:pt idx="230">
                  <c:v>1.27671640696172E-77</c:v>
                </c:pt>
                <c:pt idx="231">
                  <c:v>1.05683747020723E-76</c:v>
                </c:pt>
                <c:pt idx="232">
                  <c:v>8.56999112204407E-76</c:v>
                </c:pt>
                <c:pt idx="233">
                  <c:v>6.81008223090993E-75</c:v>
                </c:pt>
                <c:pt idx="234">
                  <c:v>5.3046956324984E-74</c:v>
                </c:pt>
                <c:pt idx="235">
                  <c:v>4.05168993999444E-73</c:v>
                </c:pt>
                <c:pt idx="236">
                  <c:v>3.03533381945345E-72</c:v>
                </c:pt>
                <c:pt idx="237">
                  <c:v>2.23097035729826E-71</c:v>
                </c:pt>
                <c:pt idx="238">
                  <c:v>1.60922452001838E-70</c:v>
                </c:pt>
                <c:pt idx="239">
                  <c:v>1.13943478110985E-69</c:v>
                </c:pt>
                <c:pt idx="240">
                  <c:v>7.92178466866833E-69</c:v>
                </c:pt>
                <c:pt idx="241">
                  <c:v>5.40909359407494E-68</c:v>
                </c:pt>
                <c:pt idx="242">
                  <c:v>3.62825354925653E-67</c:v>
                </c:pt>
                <c:pt idx="243">
                  <c:v>2.3913489301918E-66</c:v>
                </c:pt>
                <c:pt idx="244">
                  <c:v>1.54902303836297E-65</c:v>
                </c:pt>
                <c:pt idx="245">
                  <c:v>9.86363199428227E-65</c:v>
                </c:pt>
                <c:pt idx="246">
                  <c:v>6.17549133555058E-64</c:v>
                </c:pt>
                <c:pt idx="247">
                  <c:v>3.80233823660328E-63</c:v>
                </c:pt>
                <c:pt idx="248">
                  <c:v>2.30282456583023E-62</c:v>
                </c:pt>
                <c:pt idx="249">
                  <c:v>1.37209963714049E-61</c:v>
                </c:pt>
                <c:pt idx="250">
                  <c:v>8.04463896844006E-61</c:v>
                </c:pt>
                <c:pt idx="251">
                  <c:v>4.64197410746478E-60</c:v>
                </c:pt>
                <c:pt idx="252">
                  <c:v>2.63664129304003E-59</c:v>
                </c:pt>
                <c:pt idx="253">
                  <c:v>1.47443756518691E-58</c:v>
                </c:pt>
                <c:pt idx="254">
                  <c:v>8.11898087843144E-58</c:v>
                </c:pt>
                <c:pt idx="255">
                  <c:v>4.40298578407246E-57</c:v>
                </c:pt>
                <c:pt idx="256">
                  <c:v>2.35197468465632E-56</c:v>
                </c:pt>
                <c:pt idx="257">
                  <c:v>1.23772667780045E-55</c:v>
                </c:pt>
                <c:pt idx="258">
                  <c:v>6.41784203303907E-55</c:v>
                </c:pt>
                <c:pt idx="259">
                  <c:v>3.27936074615063E-54</c:v>
                </c:pt>
                <c:pt idx="260">
                  <c:v>1.65153348420602E-53</c:v>
                </c:pt>
                <c:pt idx="261">
                  <c:v>8.198684082308E-53</c:v>
                </c:pt>
                <c:pt idx="262">
                  <c:v>4.01253244498836E-52</c:v>
                </c:pt>
                <c:pt idx="263">
                  <c:v>1.936280191477E-51</c:v>
                </c:pt>
                <c:pt idx="264">
                  <c:v>9.21402298013213E-51</c:v>
                </c:pt>
                <c:pt idx="265">
                  <c:v>4.32430851226654E-50</c:v>
                </c:pt>
                <c:pt idx="266">
                  <c:v>2.00181472702675E-49</c:v>
                </c:pt>
                <c:pt idx="267">
                  <c:v>9.14162058675556E-49</c:v>
                </c:pt>
                <c:pt idx="268">
                  <c:v>4.1187521324943E-48</c:v>
                </c:pt>
                <c:pt idx="269">
                  <c:v>1.83105393716321E-47</c:v>
                </c:pt>
                <c:pt idx="270">
                  <c:v>8.03301082110314E-47</c:v>
                </c:pt>
                <c:pt idx="271">
                  <c:v>3.47812277041366E-46</c:v>
                </c:pt>
                <c:pt idx="272">
                  <c:v>1.48643983661887E-45</c:v>
                </c:pt>
                <c:pt idx="273">
                  <c:v>6.27091806073583E-45</c:v>
                </c:pt>
                <c:pt idx="274">
                  <c:v>2.61180504797655E-44</c:v>
                </c:pt>
                <c:pt idx="275">
                  <c:v>1.07403819830061E-43</c:v>
                </c:pt>
                <c:pt idx="276">
                  <c:v>4.36124601734163E-43</c:v>
                </c:pt>
                <c:pt idx="277">
                  <c:v>1.74885965295398E-42</c:v>
                </c:pt>
                <c:pt idx="278">
                  <c:v>6.92617684338213E-42</c:v>
                </c:pt>
                <c:pt idx="279">
                  <c:v>2.7093574122643E-41</c:v>
                </c:pt>
                <c:pt idx="280">
                  <c:v>1.04691674765164E-40</c:v>
                </c:pt>
                <c:pt idx="281">
                  <c:v>3.99640335401627E-40</c:v>
                </c:pt>
                <c:pt idx="282">
                  <c:v>1.50721497922899E-39</c:v>
                </c:pt>
                <c:pt idx="283">
                  <c:v>5.61650864901384E-39</c:v>
                </c:pt>
                <c:pt idx="284">
                  <c:v>2.06813496047794E-38</c:v>
                </c:pt>
                <c:pt idx="285">
                  <c:v>7.52571332840614E-38</c:v>
                </c:pt>
                <c:pt idx="286">
                  <c:v>2.70649506856427E-37</c:v>
                </c:pt>
                <c:pt idx="287">
                  <c:v>9.62035974371515E-37</c:v>
                </c:pt>
                <c:pt idx="288">
                  <c:v>3.38012639644041E-36</c:v>
                </c:pt>
                <c:pt idx="289">
                  <c:v>1.17399032876369E-35</c:v>
                </c:pt>
                <c:pt idx="290">
                  <c:v>4.03104643858691E-35</c:v>
                </c:pt>
                <c:pt idx="291">
                  <c:v>1.36843418573076E-34</c:v>
                </c:pt>
                <c:pt idx="292">
                  <c:v>4.59317909297447E-34</c:v>
                </c:pt>
                <c:pt idx="293">
                  <c:v>1.52446030240969E-33</c:v>
                </c:pt>
                <c:pt idx="294">
                  <c:v>5.0033568899599E-33</c:v>
                </c:pt>
                <c:pt idx="295">
                  <c:v>1.62397092275821E-32</c:v>
                </c:pt>
                <c:pt idx="296">
                  <c:v>5.21308313019857E-32</c:v>
                </c:pt>
                <c:pt idx="297">
                  <c:v>1.65515389383807E-31</c:v>
                </c:pt>
                <c:pt idx="298">
                  <c:v>5.19800396411955E-31</c:v>
                </c:pt>
                <c:pt idx="299">
                  <c:v>1.61478975606661E-30</c:v>
                </c:pt>
                <c:pt idx="300">
                  <c:v>4.96252461620484E-30</c:v>
                </c:pt>
                <c:pt idx="301">
                  <c:v>1.50876756476553E-29</c:v>
                </c:pt>
                <c:pt idx="302">
                  <c:v>4.53837283481455E-29</c:v>
                </c:pt>
                <c:pt idx="303">
                  <c:v>1.35070620083772E-28</c:v>
                </c:pt>
                <c:pt idx="304">
                  <c:v>3.97767022923852E-28</c:v>
                </c:pt>
                <c:pt idx="305">
                  <c:v>1.15911796523905E-27</c:v>
                </c:pt>
                <c:pt idx="306">
                  <c:v>3.34257273696846E-27</c:v>
                </c:pt>
                <c:pt idx="307">
                  <c:v>9.53918834934831E-27</c:v>
                </c:pt>
                <c:pt idx="308">
                  <c:v>2.69427457195332E-26</c:v>
                </c:pt>
                <c:pt idx="309">
                  <c:v>7.53172209886954E-26</c:v>
                </c:pt>
                <c:pt idx="310">
                  <c:v>2.0839652123188E-25</c:v>
                </c:pt>
                <c:pt idx="311">
                  <c:v>5.70757636508191E-25</c:v>
                </c:pt>
                <c:pt idx="312">
                  <c:v>1.54738737008894E-24</c:v>
                </c:pt>
                <c:pt idx="313">
                  <c:v>4.15291463295913E-24</c:v>
                </c:pt>
                <c:pt idx="314">
                  <c:v>1.1034021360563E-23</c:v>
                </c:pt>
                <c:pt idx="315">
                  <c:v>2.90242735788718E-23</c:v>
                </c:pt>
                <c:pt idx="316">
                  <c:v>7.55883959392226E-23</c:v>
                </c:pt>
                <c:pt idx="317">
                  <c:v>1.94910078100423E-22</c:v>
                </c:pt>
                <c:pt idx="318">
                  <c:v>4.97642752596826E-22</c:v>
                </c:pt>
                <c:pt idx="319">
                  <c:v>1.25812498719904E-21</c:v>
                </c:pt>
                <c:pt idx="320">
                  <c:v>3.14971150641438E-21</c:v>
                </c:pt>
                <c:pt idx="321">
                  <c:v>7.80865977631901E-21</c:v>
                </c:pt>
                <c:pt idx="322">
                  <c:v>1.91716060715139E-20</c:v>
                </c:pt>
                <c:pt idx="323">
                  <c:v>4.66158914752566E-20</c:v>
                </c:pt>
                <c:pt idx="324">
                  <c:v>1.1225867743021E-19</c:v>
                </c:pt>
                <c:pt idx="325">
                  <c:v>2.67752115762601E-19</c:v>
                </c:pt>
                <c:pt idx="326">
                  <c:v>6.32541911063315E-19</c:v>
                </c:pt>
                <c:pt idx="327">
                  <c:v>1.48014807188815E-18</c:v>
                </c:pt>
                <c:pt idx="328">
                  <c:v>3.4308067891447E-18</c:v>
                </c:pt>
                <c:pt idx="329">
                  <c:v>7.87731295665462E-18</c:v>
                </c:pt>
                <c:pt idx="330">
                  <c:v>1.79170255484696E-17</c:v>
                </c:pt>
                <c:pt idx="331">
                  <c:v>4.03714796449282E-17</c:v>
                </c:pt>
                <c:pt idx="332">
                  <c:v>9.01195610138389E-17</c:v>
                </c:pt>
                <c:pt idx="333">
                  <c:v>1.99302875319065E-16</c:v>
                </c:pt>
                <c:pt idx="334">
                  <c:v>4.36689102609928E-16</c:v>
                </c:pt>
                <c:pt idx="335">
                  <c:v>9.48002292374711E-16</c:v>
                </c:pt>
                <c:pt idx="336">
                  <c:v>2.03909927039091E-15</c:v>
                </c:pt>
                <c:pt idx="337">
                  <c:v>4.34583032002058E-15</c:v>
                </c:pt>
                <c:pt idx="338">
                  <c:v>9.17752986836636E-15</c:v>
                </c:pt>
                <c:pt idx="339">
                  <c:v>1.92048310208411E-14</c:v>
                </c:pt>
                <c:pt idx="340">
                  <c:v>3.98235146321735E-14</c:v>
                </c:pt>
                <c:pt idx="341">
                  <c:v>8.18324660429406E-14</c:v>
                </c:pt>
                <c:pt idx="342">
                  <c:v>1.66640658123804E-13</c:v>
                </c:pt>
                <c:pt idx="343">
                  <c:v>3.36292894406482E-13</c:v>
                </c:pt>
                <c:pt idx="344">
                  <c:v>6.72585788812968E-13</c:v>
                </c:pt>
                <c:pt idx="345">
                  <c:v>1.33316111711142E-12</c:v>
                </c:pt>
                <c:pt idx="346">
                  <c:v>2.61899107030167E-12</c:v>
                </c:pt>
                <c:pt idx="347">
                  <c:v>5.09932967217551E-12</c:v>
                </c:pt>
                <c:pt idx="348">
                  <c:v>9.84081164805845E-12</c:v>
                </c:pt>
                <c:pt idx="349">
                  <c:v>1.88234129779717E-11</c:v>
                </c:pt>
                <c:pt idx="350">
                  <c:v>3.56883205593916E-11</c:v>
                </c:pt>
                <c:pt idx="351">
                  <c:v>6.70694300167893E-11</c:v>
                </c:pt>
                <c:pt idx="352">
                  <c:v>1.24940766774132E-10</c:v>
                </c:pt>
                <c:pt idx="353">
                  <c:v>2.30714484099957E-10</c:v>
                </c:pt>
                <c:pt idx="354">
                  <c:v>4.22324818352464E-10</c:v>
                </c:pt>
                <c:pt idx="355">
                  <c:v>7.6635346251599E-10</c:v>
                </c:pt>
                <c:pt idx="356">
                  <c:v>1.37857997167682E-9</c:v>
                </c:pt>
                <c:pt idx="357">
                  <c:v>2.45846761615697E-9</c:v>
                </c:pt>
                <c:pt idx="358">
                  <c:v>4.34646208381346E-9</c:v>
                </c:pt>
                <c:pt idx="359">
                  <c:v>7.6182494765742E-9</c:v>
                </c:pt>
                <c:pt idx="360">
                  <c:v>1.32382695822434E-8</c:v>
                </c:pt>
                <c:pt idx="361">
                  <c:v>2.28072361824522E-8</c:v>
                </c:pt>
                <c:pt idx="362">
                  <c:v>3.8957225046783E-8</c:v>
                </c:pt>
                <c:pt idx="363">
                  <c:v>6.59759456437451E-8</c:v>
                </c:pt>
                <c:pt idx="364">
                  <c:v>1.10783138674524E-7</c:v>
                </c:pt>
                <c:pt idx="365">
                  <c:v>1.84442140452799E-7</c:v>
                </c:pt>
                <c:pt idx="366">
                  <c:v>3.04475914398273E-7</c:v>
                </c:pt>
                <c:pt idx="367">
                  <c:v>4.98378996725597E-7</c:v>
                </c:pt>
                <c:pt idx="368">
                  <c:v>8.08887376884482E-7</c:v>
                </c:pt>
                <c:pt idx="369">
                  <c:v>1.30180312217345E-6</c:v>
                </c:pt>
                <c:pt idx="370">
                  <c:v>2.07748892035969E-6</c:v>
                </c:pt>
                <c:pt idx="371">
                  <c:v>3.28757267294038E-6</c:v>
                </c:pt>
                <c:pt idx="372">
                  <c:v>5.15896019446028E-6</c:v>
                </c:pt>
                <c:pt idx="373">
                  <c:v>8.0279737719917E-6</c:v>
                </c:pt>
                <c:pt idx="374">
                  <c:v>1.23883453131242E-5</c:v>
                </c:pt>
                <c:pt idx="375">
                  <c:v>1.89579223731142E-5</c:v>
                </c:pt>
                <c:pt idx="376">
                  <c:v>2.87703143551786E-5</c:v>
                </c:pt>
                <c:pt idx="377">
                  <c:v>4.3299323104544E-5</c:v>
                </c:pt>
                <c:pt idx="378">
                  <c:v>6.46258553799164E-5</c:v>
                </c:pt>
                <c:pt idx="379">
                  <c:v>9.56590631613616E-5</c:v>
                </c:pt>
                <c:pt idx="380">
                  <c:v>0.00014042561981323</c:v>
                </c:pt>
                <c:pt idx="381">
                  <c:v>0.000204443181786906</c:v>
                </c:pt>
                <c:pt idx="382">
                  <c:v>0.000295196008824021</c:v>
                </c:pt>
                <c:pt idx="383">
                  <c:v>0.000422732148558672</c:v>
                </c:pt>
                <c:pt idx="384">
                  <c:v>0.000600402182010865</c:v>
                </c:pt>
                <c:pt idx="385">
                  <c:v>0.000845758842928773</c:v>
                </c:pt>
                <c:pt idx="386">
                  <c:v>0.00118163436428327</c:v>
                </c:pt>
                <c:pt idx="387">
                  <c:v>0.00163740761907823</c:v>
                </c:pt>
                <c:pt idx="388">
                  <c:v>0.00225046544802222</c:v>
                </c:pt>
                <c:pt idx="389">
                  <c:v>0.00306785148338879</c:v>
                </c:pt>
                <c:pt idx="390">
                  <c:v>0.00414808087894818</c:v>
                </c:pt>
                <c:pt idx="391">
                  <c:v>0.0055630804311128</c:v>
                </c:pt>
                <c:pt idx="392">
                  <c:v>0.00740019071301511</c:v>
                </c:pt>
                <c:pt idx="393">
                  <c:v>0.00976414052411719</c:v>
                </c:pt>
                <c:pt idx="394">
                  <c:v>0.0127788751559876</c:v>
                </c:pt>
                <c:pt idx="395">
                  <c:v>0.0165890902254333</c:v>
                </c:pt>
                <c:pt idx="396">
                  <c:v>0.0213612942628866</c:v>
                </c:pt>
                <c:pt idx="397">
                  <c:v>0.0272841985812326</c:v>
                </c:pt>
                <c:pt idx="398">
                  <c:v>0.0345682153970367</c:v>
                </c:pt>
                <c:pt idx="399">
                  <c:v>0.0434438382692489</c:v>
                </c:pt>
                <c:pt idx="400">
                  <c:v>0.0541586862728752</c:v>
                </c:pt>
                <c:pt idx="401">
                  <c:v>0.0669730182927968</c:v>
                </c:pt>
                <c:pt idx="402">
                  <c:v>0.0821535691058307</c:v>
                </c:pt>
                <c:pt idx="403">
                  <c:v>0.0999656261243512</c:v>
                </c:pt>
                <c:pt idx="404">
                  <c:v>0.120663354881375</c:v>
                </c:pt>
                <c:pt idx="405">
                  <c:v>0.144478490713226</c:v>
                </c:pt>
                <c:pt idx="406">
                  <c:v>0.171607639624443</c:v>
                </c:pt>
                <c:pt idx="407">
                  <c:v>0.202198566687931</c:v>
                </c:pt>
                <c:pt idx="408">
                  <c:v>0.236335987037842</c:v>
                </c:pt>
                <c:pt idx="409">
                  <c:v>0.27402750221198</c:v>
                </c:pt>
                <c:pt idx="410">
                  <c:v>0.315190431728801</c:v>
                </c:pt>
                <c:pt idx="411">
                  <c:v>0.359640364408504</c:v>
                </c:pt>
                <c:pt idx="412">
                  <c:v>0.407082284819838</c:v>
                </c:pt>
                <c:pt idx="413">
                  <c:v>0.457105107954478</c:v>
                </c:pt>
                <c:pt idx="414">
                  <c:v>0.509180373417647</c:v>
                </c:pt>
                <c:pt idx="415">
                  <c:v>0.562665706759837</c:v>
                </c:pt>
                <c:pt idx="416">
                  <c:v>0.616813452598652</c:v>
                </c:pt>
                <c:pt idx="417">
                  <c:v>0.670784629701032</c:v>
                </c:pt>
                <c:pt idx="418">
                  <c:v>0.723668065237626</c:v>
                </c:pt>
                <c:pt idx="419">
                  <c:v>0.774504251638618</c:v>
                </c:pt>
                <c:pt idx="420">
                  <c:v>0.822313156060756</c:v>
                </c:pt>
                <c:pt idx="421">
                  <c:v>0.866124922572189</c:v>
                </c:pt>
                <c:pt idx="422">
                  <c:v>0.905012163993798</c:v>
                </c:pt>
                <c:pt idx="423">
                  <c:v>0.938122365115521</c:v>
                </c:pt>
                <c:pt idx="424">
                  <c:v>0.964708828904221</c:v>
                </c:pt>
                <c:pt idx="425">
                  <c:v>0.984158603680516</c:v>
                </c:pt>
                <c:pt idx="426">
                  <c:v>0.99601593625498</c:v>
                </c:pt>
                <c:pt idx="427">
                  <c:v>1.0</c:v>
                </c:pt>
                <c:pt idx="428">
                  <c:v>0.99601593625498</c:v>
                </c:pt>
                <c:pt idx="429">
                  <c:v>0.984158603680516</c:v>
                </c:pt>
                <c:pt idx="430">
                  <c:v>0.964708828904221</c:v>
                </c:pt>
                <c:pt idx="431">
                  <c:v>0.938122365115521</c:v>
                </c:pt>
                <c:pt idx="432">
                  <c:v>0.905012163993798</c:v>
                </c:pt>
                <c:pt idx="433">
                  <c:v>0.866124922572189</c:v>
                </c:pt>
                <c:pt idx="434">
                  <c:v>0.822313156060756</c:v>
                </c:pt>
                <c:pt idx="435">
                  <c:v>0.774504251638618</c:v>
                </c:pt>
                <c:pt idx="436">
                  <c:v>0.723668065237626</c:v>
                </c:pt>
                <c:pt idx="437">
                  <c:v>0.670784629701032</c:v>
                </c:pt>
                <c:pt idx="438">
                  <c:v>0.616813452598652</c:v>
                </c:pt>
                <c:pt idx="439">
                  <c:v>0.562665706759837</c:v>
                </c:pt>
                <c:pt idx="440">
                  <c:v>0.509180373417647</c:v>
                </c:pt>
                <c:pt idx="441">
                  <c:v>0.457105107954478</c:v>
                </c:pt>
                <c:pt idx="442">
                  <c:v>0.407082284819838</c:v>
                </c:pt>
                <c:pt idx="443">
                  <c:v>0.359640364408504</c:v>
                </c:pt>
                <c:pt idx="444">
                  <c:v>0.315190431728801</c:v>
                </c:pt>
                <c:pt idx="445">
                  <c:v>0.27402750221198</c:v>
                </c:pt>
                <c:pt idx="446">
                  <c:v>0.236335987037842</c:v>
                </c:pt>
                <c:pt idx="447">
                  <c:v>0.202198566687931</c:v>
                </c:pt>
                <c:pt idx="448">
                  <c:v>0.171607639624443</c:v>
                </c:pt>
                <c:pt idx="449">
                  <c:v>0.144478490713226</c:v>
                </c:pt>
                <c:pt idx="450">
                  <c:v>0.120663354881375</c:v>
                </c:pt>
                <c:pt idx="451">
                  <c:v>0.0999656261243512</c:v>
                </c:pt>
                <c:pt idx="452">
                  <c:v>0.0821535691058307</c:v>
                </c:pt>
                <c:pt idx="453">
                  <c:v>0.0669730182927968</c:v>
                </c:pt>
                <c:pt idx="454">
                  <c:v>0.0541586862728752</c:v>
                </c:pt>
                <c:pt idx="455">
                  <c:v>0.0434438382692489</c:v>
                </c:pt>
                <c:pt idx="456">
                  <c:v>0.0345682153970367</c:v>
                </c:pt>
                <c:pt idx="457">
                  <c:v>0.0272841985812326</c:v>
                </c:pt>
                <c:pt idx="458">
                  <c:v>0.0213612942628866</c:v>
                </c:pt>
                <c:pt idx="459">
                  <c:v>0.0165890902254333</c:v>
                </c:pt>
                <c:pt idx="460">
                  <c:v>0.0127788751559876</c:v>
                </c:pt>
                <c:pt idx="461">
                  <c:v>0.00976414052411719</c:v>
                </c:pt>
                <c:pt idx="462">
                  <c:v>0.00740019071301511</c:v>
                </c:pt>
                <c:pt idx="463">
                  <c:v>0.0055630804311128</c:v>
                </c:pt>
                <c:pt idx="464">
                  <c:v>0.00414808087894818</c:v>
                </c:pt>
                <c:pt idx="465">
                  <c:v>0.00306785148338879</c:v>
                </c:pt>
                <c:pt idx="466">
                  <c:v>0.00225046544802222</c:v>
                </c:pt>
                <c:pt idx="467">
                  <c:v>0.00163740761907823</c:v>
                </c:pt>
                <c:pt idx="468">
                  <c:v>0.00118163436428327</c:v>
                </c:pt>
                <c:pt idx="469">
                  <c:v>0.000845758842928773</c:v>
                </c:pt>
                <c:pt idx="470">
                  <c:v>0.000600402182010865</c:v>
                </c:pt>
                <c:pt idx="471">
                  <c:v>0.000422732148558672</c:v>
                </c:pt>
                <c:pt idx="472">
                  <c:v>0.000295196008824021</c:v>
                </c:pt>
                <c:pt idx="473">
                  <c:v>0.000204443181786906</c:v>
                </c:pt>
                <c:pt idx="474">
                  <c:v>0.00014042561981323</c:v>
                </c:pt>
                <c:pt idx="475">
                  <c:v>9.56590631613616E-5</c:v>
                </c:pt>
                <c:pt idx="476">
                  <c:v>6.46258553799163E-5</c:v>
                </c:pt>
                <c:pt idx="477">
                  <c:v>4.3299323104544E-5</c:v>
                </c:pt>
                <c:pt idx="478">
                  <c:v>2.87703143551786E-5</c:v>
                </c:pt>
                <c:pt idx="479">
                  <c:v>1.89579223731141E-5</c:v>
                </c:pt>
                <c:pt idx="480">
                  <c:v>1.23883453131242E-5</c:v>
                </c:pt>
                <c:pt idx="481">
                  <c:v>8.0279737719917E-6</c:v>
                </c:pt>
                <c:pt idx="482">
                  <c:v>5.15896019446028E-6</c:v>
                </c:pt>
                <c:pt idx="483">
                  <c:v>3.28757267294038E-6</c:v>
                </c:pt>
                <c:pt idx="484">
                  <c:v>2.07748892035969E-6</c:v>
                </c:pt>
                <c:pt idx="485">
                  <c:v>1.30180312217345E-6</c:v>
                </c:pt>
                <c:pt idx="486">
                  <c:v>8.08887376884482E-7</c:v>
                </c:pt>
                <c:pt idx="487">
                  <c:v>4.98378996725597E-7</c:v>
                </c:pt>
                <c:pt idx="488">
                  <c:v>3.04475914398273E-7</c:v>
                </c:pt>
                <c:pt idx="489">
                  <c:v>1.84442140452799E-7</c:v>
                </c:pt>
                <c:pt idx="490">
                  <c:v>1.10783138674525E-7</c:v>
                </c:pt>
                <c:pt idx="491">
                  <c:v>6.59759456437451E-8</c:v>
                </c:pt>
                <c:pt idx="492">
                  <c:v>3.8957225046783E-8</c:v>
                </c:pt>
                <c:pt idx="493">
                  <c:v>2.28072361824522E-8</c:v>
                </c:pt>
                <c:pt idx="494">
                  <c:v>1.32382695822434E-8</c:v>
                </c:pt>
                <c:pt idx="495">
                  <c:v>7.61824947657419E-9</c:v>
                </c:pt>
                <c:pt idx="496">
                  <c:v>4.34646208381346E-9</c:v>
                </c:pt>
                <c:pt idx="497">
                  <c:v>2.45846761615697E-9</c:v>
                </c:pt>
                <c:pt idx="498">
                  <c:v>1.37857997167682E-9</c:v>
                </c:pt>
                <c:pt idx="499">
                  <c:v>7.6635346251599E-10</c:v>
                </c:pt>
                <c:pt idx="500">
                  <c:v>4.22324818352464E-10</c:v>
                </c:pt>
                <c:pt idx="501">
                  <c:v>2.30714484099957E-10</c:v>
                </c:pt>
                <c:pt idx="502">
                  <c:v>1.24940766774132E-10</c:v>
                </c:pt>
                <c:pt idx="503">
                  <c:v>6.70694300167893E-11</c:v>
                </c:pt>
                <c:pt idx="504">
                  <c:v>3.56883205593916E-11</c:v>
                </c:pt>
                <c:pt idx="505">
                  <c:v>1.88234129779717E-11</c:v>
                </c:pt>
                <c:pt idx="506">
                  <c:v>9.84081164805845E-12</c:v>
                </c:pt>
                <c:pt idx="507">
                  <c:v>5.09932967217551E-12</c:v>
                </c:pt>
                <c:pt idx="508">
                  <c:v>2.61899107030167E-12</c:v>
                </c:pt>
                <c:pt idx="509">
                  <c:v>1.33316111711142E-12</c:v>
                </c:pt>
                <c:pt idx="510">
                  <c:v>6.72585788812968E-13</c:v>
                </c:pt>
                <c:pt idx="511">
                  <c:v>3.36292894406481E-13</c:v>
                </c:pt>
                <c:pt idx="512">
                  <c:v>1.66640658123804E-13</c:v>
                </c:pt>
                <c:pt idx="513">
                  <c:v>8.18324660429409E-14</c:v>
                </c:pt>
                <c:pt idx="514">
                  <c:v>3.98235146321736E-14</c:v>
                </c:pt>
                <c:pt idx="515">
                  <c:v>1.92048310208412E-14</c:v>
                </c:pt>
                <c:pt idx="516">
                  <c:v>9.17752986836636E-15</c:v>
                </c:pt>
                <c:pt idx="517">
                  <c:v>4.34583032002058E-15</c:v>
                </c:pt>
                <c:pt idx="518">
                  <c:v>2.03909927039091E-15</c:v>
                </c:pt>
                <c:pt idx="519">
                  <c:v>9.48002292374711E-16</c:v>
                </c:pt>
                <c:pt idx="520">
                  <c:v>4.36689102609928E-16</c:v>
                </c:pt>
                <c:pt idx="521">
                  <c:v>1.99302875319065E-16</c:v>
                </c:pt>
                <c:pt idx="522">
                  <c:v>9.01195610138389E-17</c:v>
                </c:pt>
                <c:pt idx="523">
                  <c:v>4.03714796449282E-17</c:v>
                </c:pt>
                <c:pt idx="524">
                  <c:v>1.79170255484696E-17</c:v>
                </c:pt>
                <c:pt idx="525">
                  <c:v>7.87731295665462E-18</c:v>
                </c:pt>
                <c:pt idx="526">
                  <c:v>3.43080678914472E-18</c:v>
                </c:pt>
                <c:pt idx="527">
                  <c:v>1.48014807188815E-18</c:v>
                </c:pt>
                <c:pt idx="528">
                  <c:v>6.32541911063315E-19</c:v>
                </c:pt>
                <c:pt idx="529">
                  <c:v>2.67752115762601E-19</c:v>
                </c:pt>
                <c:pt idx="530">
                  <c:v>1.12258677430209E-19</c:v>
                </c:pt>
                <c:pt idx="531">
                  <c:v>4.66158914752566E-20</c:v>
                </c:pt>
                <c:pt idx="532">
                  <c:v>1.9171606071514E-20</c:v>
                </c:pt>
                <c:pt idx="533">
                  <c:v>7.80865977631901E-21</c:v>
                </c:pt>
                <c:pt idx="534">
                  <c:v>3.14971150641438E-21</c:v>
                </c:pt>
                <c:pt idx="535">
                  <c:v>1.25812498719904E-21</c:v>
                </c:pt>
                <c:pt idx="536">
                  <c:v>4.97642752596829E-22</c:v>
                </c:pt>
                <c:pt idx="537">
                  <c:v>1.94910078100423E-22</c:v>
                </c:pt>
                <c:pt idx="538">
                  <c:v>7.55883959392226E-23</c:v>
                </c:pt>
                <c:pt idx="539">
                  <c:v>2.90242735788718E-23</c:v>
                </c:pt>
                <c:pt idx="540">
                  <c:v>1.10340213605629E-23</c:v>
                </c:pt>
                <c:pt idx="541">
                  <c:v>4.1529146329591E-24</c:v>
                </c:pt>
                <c:pt idx="542">
                  <c:v>1.54738737008893E-24</c:v>
                </c:pt>
                <c:pt idx="543">
                  <c:v>5.70757636508191E-25</c:v>
                </c:pt>
                <c:pt idx="544">
                  <c:v>2.0839652123188E-25</c:v>
                </c:pt>
                <c:pt idx="545">
                  <c:v>7.53172209886954E-26</c:v>
                </c:pt>
                <c:pt idx="546">
                  <c:v>2.69427457195334E-26</c:v>
                </c:pt>
                <c:pt idx="547">
                  <c:v>9.53918834934831E-27</c:v>
                </c:pt>
                <c:pt idx="548">
                  <c:v>3.34257273696846E-27</c:v>
                </c:pt>
                <c:pt idx="549">
                  <c:v>1.15911796523904E-27</c:v>
                </c:pt>
                <c:pt idx="550">
                  <c:v>3.97767022923852E-28</c:v>
                </c:pt>
                <c:pt idx="551">
                  <c:v>1.35070620083772E-28</c:v>
                </c:pt>
                <c:pt idx="552">
                  <c:v>4.53837283481455E-29</c:v>
                </c:pt>
                <c:pt idx="553">
                  <c:v>1.50876756476551E-29</c:v>
                </c:pt>
                <c:pt idx="554">
                  <c:v>4.96252461620484E-30</c:v>
                </c:pt>
                <c:pt idx="555">
                  <c:v>1.61478975606663E-30</c:v>
                </c:pt>
                <c:pt idx="556">
                  <c:v>5.19800396411955E-31</c:v>
                </c:pt>
                <c:pt idx="557">
                  <c:v>1.65515389383807E-31</c:v>
                </c:pt>
                <c:pt idx="558">
                  <c:v>5.21308313019857E-32</c:v>
                </c:pt>
                <c:pt idx="559">
                  <c:v>1.62397092275821E-32</c:v>
                </c:pt>
                <c:pt idx="560">
                  <c:v>5.0033568899599E-33</c:v>
                </c:pt>
                <c:pt idx="561">
                  <c:v>1.52446030240969E-33</c:v>
                </c:pt>
                <c:pt idx="562">
                  <c:v>4.59317909297447E-34</c:v>
                </c:pt>
                <c:pt idx="563">
                  <c:v>1.36843418573076E-34</c:v>
                </c:pt>
                <c:pt idx="564">
                  <c:v>4.03104643858691E-35</c:v>
                </c:pt>
                <c:pt idx="565">
                  <c:v>1.17399032876369E-35</c:v>
                </c:pt>
                <c:pt idx="566">
                  <c:v>3.38012639644041E-36</c:v>
                </c:pt>
                <c:pt idx="567">
                  <c:v>9.62035974371515E-37</c:v>
                </c:pt>
                <c:pt idx="568">
                  <c:v>2.70649506856431E-37</c:v>
                </c:pt>
                <c:pt idx="569">
                  <c:v>7.52571332840614E-38</c:v>
                </c:pt>
                <c:pt idx="570">
                  <c:v>2.06813496047794E-38</c:v>
                </c:pt>
                <c:pt idx="571">
                  <c:v>5.61650864901384E-39</c:v>
                </c:pt>
                <c:pt idx="572">
                  <c:v>1.50721497922899E-39</c:v>
                </c:pt>
                <c:pt idx="573">
                  <c:v>3.99640335401627E-40</c:v>
                </c:pt>
                <c:pt idx="574">
                  <c:v>1.04691674765164E-40</c:v>
                </c:pt>
                <c:pt idx="575">
                  <c:v>2.7093574122643E-41</c:v>
                </c:pt>
                <c:pt idx="576">
                  <c:v>6.92617684338213E-42</c:v>
                </c:pt>
                <c:pt idx="577">
                  <c:v>1.74885965295398E-42</c:v>
                </c:pt>
                <c:pt idx="578">
                  <c:v>4.36124601734163E-43</c:v>
                </c:pt>
                <c:pt idx="579">
                  <c:v>1.07403819830061E-43</c:v>
                </c:pt>
                <c:pt idx="580">
                  <c:v>2.61180504797655E-44</c:v>
                </c:pt>
                <c:pt idx="581">
                  <c:v>6.27091806073583E-45</c:v>
                </c:pt>
                <c:pt idx="582">
                  <c:v>1.48643983661885E-45</c:v>
                </c:pt>
                <c:pt idx="583">
                  <c:v>3.47812277041366E-46</c:v>
                </c:pt>
                <c:pt idx="584">
                  <c:v>8.03301082110314E-47</c:v>
                </c:pt>
                <c:pt idx="585">
                  <c:v>1.83105393716321E-47</c:v>
                </c:pt>
                <c:pt idx="586">
                  <c:v>4.11875213249424E-48</c:v>
                </c:pt>
                <c:pt idx="587">
                  <c:v>9.14162058675569E-49</c:v>
                </c:pt>
                <c:pt idx="588">
                  <c:v>2.00181472702675E-49</c:v>
                </c:pt>
                <c:pt idx="589">
                  <c:v>4.32430851226661E-50</c:v>
                </c:pt>
                <c:pt idx="590">
                  <c:v>9.21402298013226E-51</c:v>
                </c:pt>
                <c:pt idx="591">
                  <c:v>1.936280191477E-51</c:v>
                </c:pt>
                <c:pt idx="592">
                  <c:v>4.01253244498836E-52</c:v>
                </c:pt>
                <c:pt idx="593">
                  <c:v>8.198684082308E-53</c:v>
                </c:pt>
                <c:pt idx="594">
                  <c:v>1.651533484206E-53</c:v>
                </c:pt>
                <c:pt idx="595">
                  <c:v>3.27936074615063E-54</c:v>
                </c:pt>
                <c:pt idx="596">
                  <c:v>6.41784203303916E-55</c:v>
                </c:pt>
                <c:pt idx="597">
                  <c:v>1.23772667780045E-55</c:v>
                </c:pt>
                <c:pt idx="598">
                  <c:v>2.35197468465632E-56</c:v>
                </c:pt>
                <c:pt idx="599">
                  <c:v>4.40298578407246E-57</c:v>
                </c:pt>
                <c:pt idx="600">
                  <c:v>8.11898087843144E-58</c:v>
                </c:pt>
                <c:pt idx="601">
                  <c:v>1.47443756518691E-58</c:v>
                </c:pt>
                <c:pt idx="602">
                  <c:v>2.63664129304003E-59</c:v>
                </c:pt>
                <c:pt idx="603">
                  <c:v>4.64197410746478E-60</c:v>
                </c:pt>
                <c:pt idx="604">
                  <c:v>8.04463896844006E-61</c:v>
                </c:pt>
                <c:pt idx="605">
                  <c:v>1.37209963714049E-61</c:v>
                </c:pt>
                <c:pt idx="606">
                  <c:v>2.30282456583023E-62</c:v>
                </c:pt>
                <c:pt idx="607">
                  <c:v>3.80233823660318E-63</c:v>
                </c:pt>
                <c:pt idx="608">
                  <c:v>6.17549133555058E-64</c:v>
                </c:pt>
                <c:pt idx="609">
                  <c:v>9.86363199428227E-65</c:v>
                </c:pt>
                <c:pt idx="610">
                  <c:v>1.54902303836301E-65</c:v>
                </c:pt>
                <c:pt idx="611">
                  <c:v>2.3913489301918E-66</c:v>
                </c:pt>
                <c:pt idx="612">
                  <c:v>3.62825354925653E-67</c:v>
                </c:pt>
                <c:pt idx="613">
                  <c:v>5.40909359407494E-68</c:v>
                </c:pt>
                <c:pt idx="614">
                  <c:v>7.92178466866833E-69</c:v>
                </c:pt>
                <c:pt idx="615">
                  <c:v>1.13943478110985E-69</c:v>
                </c:pt>
                <c:pt idx="616">
                  <c:v>1.60922452001843E-70</c:v>
                </c:pt>
                <c:pt idx="617">
                  <c:v>2.23097035729826E-71</c:v>
                </c:pt>
                <c:pt idx="618">
                  <c:v>3.03533381945345E-72</c:v>
                </c:pt>
                <c:pt idx="619">
                  <c:v>4.05168993999433E-73</c:v>
                </c:pt>
                <c:pt idx="620">
                  <c:v>5.3046956324984E-74</c:v>
                </c:pt>
                <c:pt idx="621">
                  <c:v>6.81008223090993E-75</c:v>
                </c:pt>
                <c:pt idx="622">
                  <c:v>8.56999112204407E-76</c:v>
                </c:pt>
                <c:pt idx="623">
                  <c:v>1.05683747020723E-76</c:v>
                </c:pt>
                <c:pt idx="624">
                  <c:v>1.27671640696176E-77</c:v>
                </c:pt>
                <c:pt idx="625">
                  <c:v>1.51040110645033E-78</c:v>
                </c:pt>
                <c:pt idx="626">
                  <c:v>1.74923958876198E-79</c:v>
                </c:pt>
                <c:pt idx="627">
                  <c:v>1.98247153393027E-80</c:v>
                </c:pt>
                <c:pt idx="628">
                  <c:v>2.19786201100914E-81</c:v>
                </c:pt>
                <c:pt idx="629">
                  <c:v>2.38263802078424E-82</c:v>
                </c:pt>
                <c:pt idx="630">
                  <c:v>2.52464955844684E-83</c:v>
                </c:pt>
                <c:pt idx="631">
                  <c:v>2.6136239922249E-84</c:v>
                </c:pt>
                <c:pt idx="632">
                  <c:v>2.6423451349965E-85</c:v>
                </c:pt>
                <c:pt idx="633">
                  <c:v>2.60757743585171E-86</c:v>
                </c:pt>
                <c:pt idx="634">
                  <c:v>2.5105778375816E-87</c:v>
                </c:pt>
                <c:pt idx="635">
                  <c:v>2.35709272960718E-88</c:v>
                </c:pt>
                <c:pt idx="636">
                  <c:v>2.15681687676475E-89</c:v>
                </c:pt>
                <c:pt idx="637">
                  <c:v>1.92238025972512E-90</c:v>
                </c:pt>
                <c:pt idx="638">
                  <c:v>1.66800890214758E-91</c:v>
                </c:pt>
                <c:pt idx="639">
                  <c:v>1.40805946285185E-92</c:v>
                </c:pt>
                <c:pt idx="640">
                  <c:v>1.15564275568836E-93</c:v>
                </c:pt>
                <c:pt idx="641">
                  <c:v>9.2152547328595E-95</c:v>
                </c:pt>
                <c:pt idx="642">
                  <c:v>7.13439076092339E-96</c:v>
                </c:pt>
                <c:pt idx="643">
                  <c:v>5.35844799640167E-97</c:v>
                </c:pt>
                <c:pt idx="644">
                  <c:v>3.90122552200566E-98</c:v>
                </c:pt>
                <c:pt idx="645">
                  <c:v>2.75086415013217E-99</c:v>
                </c:pt>
                <c:pt idx="646">
                  <c:v>1.87692223463193E-100</c:v>
                </c:pt>
                <c:pt idx="647">
                  <c:v>1.23796998454442E-101</c:v>
                </c:pt>
                <c:pt idx="648">
                  <c:v>7.88515913722529E-103</c:v>
                </c:pt>
                <c:pt idx="649">
                  <c:v>4.84469523261734E-104</c:v>
                </c:pt>
                <c:pt idx="650">
                  <c:v>2.8678956979553E-105</c:v>
                </c:pt>
                <c:pt idx="651">
                  <c:v>1.63361147351883E-106</c:v>
                </c:pt>
                <c:pt idx="652">
                  <c:v>8.94187332873482E-108</c:v>
                </c:pt>
                <c:pt idx="653">
                  <c:v>4.69636204240282E-109</c:v>
                </c:pt>
                <c:pt idx="654">
                  <c:v>2.36294945529701E-110</c:v>
                </c:pt>
                <c:pt idx="655">
                  <c:v>1.13698404752783E-111</c:v>
                </c:pt>
                <c:pt idx="656">
                  <c:v>5.22205616818636E-113</c:v>
                </c:pt>
                <c:pt idx="657">
                  <c:v>2.28464957358145E-114</c:v>
                </c:pt>
                <c:pt idx="658">
                  <c:v>9.49958242653402E-116</c:v>
                </c:pt>
                <c:pt idx="659">
                  <c:v>3.74464867435985E-117</c:v>
                </c:pt>
                <c:pt idx="660">
                  <c:v>1.39552124510306E-118</c:v>
                </c:pt>
                <c:pt idx="661">
                  <c:v>4.90162420800654E-120</c:v>
                </c:pt>
                <c:pt idx="662">
                  <c:v>1.61703066655895E-121</c:v>
                </c:pt>
                <c:pt idx="663">
                  <c:v>4.99083539061401E-123</c:v>
                </c:pt>
                <c:pt idx="664">
                  <c:v>1.43473707327713E-124</c:v>
                </c:pt>
                <c:pt idx="665">
                  <c:v>3.82204548209063E-126</c:v>
                </c:pt>
                <c:pt idx="666">
                  <c:v>9.37925271678695E-128</c:v>
                </c:pt>
                <c:pt idx="667">
                  <c:v>2.10554652825836E-129</c:v>
                </c:pt>
                <c:pt idx="668">
                  <c:v>4.2882821349456E-131</c:v>
                </c:pt>
                <c:pt idx="669">
                  <c:v>7.84441853953482E-133</c:v>
                </c:pt>
                <c:pt idx="670">
                  <c:v>1.27292795773383E-134</c:v>
                </c:pt>
                <c:pt idx="671">
                  <c:v>1.80374406966336E-136</c:v>
                </c:pt>
                <c:pt idx="672">
                  <c:v>2.18635644807671E-138</c:v>
                </c:pt>
                <c:pt idx="673">
                  <c:v>2.203988354916E-140</c:v>
                </c:pt>
                <c:pt idx="674">
                  <c:v>1.77383368604905E-142</c:v>
                </c:pt>
                <c:pt idx="675">
                  <c:v>1.06857450966809E-144</c:v>
                </c:pt>
                <c:pt idx="676">
                  <c:v>4.28286376620508E-147</c:v>
                </c:pt>
                <c:pt idx="677">
                  <c:v>8.56572753241013E-150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236232"/>
        <c:axId val="2076230408"/>
      </c:scatterChart>
      <c:valAx>
        <c:axId val="2076236232"/>
        <c:scaling>
          <c:orientation val="minMax"/>
          <c:max val="4.0"/>
          <c:min val="-4.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strRef>
              <c:f>'de Moivre–Laplace'!$M$43</c:f>
              <c:strCache>
                <c:ptCount val="1"/>
                <c:pt idx="0">
                  <c:v>Function point standardized to the expected value and the standard deviation</c:v>
                </c:pt>
              </c:strCache>
            </c:strRef>
          </c:tx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76230408"/>
        <c:crossesAt val="0.0"/>
        <c:crossBetween val="midCat"/>
      </c:valAx>
      <c:valAx>
        <c:axId val="2076230408"/>
        <c:scaling>
          <c:orientation val="minMax"/>
          <c:max val="1.1"/>
          <c:min val="0.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strRef>
              <c:f>'de Moivre–Laplace'!$M$40</c:f>
              <c:strCache>
                <c:ptCount val="1"/>
                <c:pt idx="0">
                  <c:v>Probability standardized to the maximum</c:v>
                </c:pt>
              </c:strCache>
            </c:strRef>
          </c:tx>
          <c:layout>
            <c:manualLayout>
              <c:xMode val="edge"/>
              <c:yMode val="edge"/>
              <c:x val="0.0129987199875878"/>
              <c:y val="0.146597688651947"/>
            </c:manualLayout>
          </c:layout>
          <c:overlay val="0"/>
          <c:txPr>
            <a:bodyPr rot="-5400000" vert="horz"/>
            <a:lstStyle/>
            <a:p>
              <a:pPr>
                <a:defRPr sz="180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000"/>
            </a:pPr>
            <a:endParaRPr lang="en-US"/>
          </a:p>
        </c:txPr>
        <c:crossAx val="2076236232"/>
        <c:crossesAt val="-4.0"/>
        <c:crossBetween val="midCat"/>
        <c:majorUnit val="0.2"/>
      </c:valAx>
      <c:spPr>
        <a:solidFill>
          <a:schemeClr val="tx1"/>
        </a:solidFill>
      </c:spPr>
    </c:plotArea>
    <c:legend>
      <c:legendPos val="r"/>
      <c:layout>
        <c:manualLayout>
          <c:xMode val="edge"/>
          <c:yMode val="edge"/>
          <c:x val="0.895397191730344"/>
          <c:y val="0.317395787664627"/>
          <c:w val="0.0984451728016756"/>
          <c:h val="0.36520842467074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 Norm'!$F$216</c:f>
              <c:strCache>
                <c:ptCount val="1"/>
                <c:pt idx="0">
                  <c:v>μ = 0; σ = 2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Norm'!$F$217:$F$417</c:f>
              <c:numCache>
                <c:formatCode>General</c:formatCode>
                <c:ptCount val="201"/>
                <c:pt idx="0">
                  <c:v>7.43359757367149E-7</c:v>
                </c:pt>
                <c:pt idx="1">
                  <c:v>9.53300451561405E-7</c:v>
                </c:pt>
                <c:pt idx="2">
                  <c:v>1.21948037294668E-6</c:v>
                </c:pt>
                <c:pt idx="3">
                  <c:v>1.55608778957447E-6</c:v>
                </c:pt>
                <c:pt idx="4">
                  <c:v>1.98064954551604E-6</c:v>
                </c:pt>
                <c:pt idx="5">
                  <c:v>2.51475364429622E-6</c:v>
                </c:pt>
                <c:pt idx="6">
                  <c:v>3.18491258943354E-6</c:v>
                </c:pt>
                <c:pt idx="7">
                  <c:v>4.02359122824615E-6</c:v>
                </c:pt>
                <c:pt idx="8">
                  <c:v>5.07042603274338E-6</c:v>
                </c:pt>
                <c:pt idx="9">
                  <c:v>6.37366619091673E-6</c:v>
                </c:pt>
                <c:pt idx="10">
                  <c:v>7.99187055345274E-6</c:v>
                </c:pt>
                <c:pt idx="11">
                  <c:v>9.99589835346139E-6</c:v>
                </c:pt>
                <c:pt idx="12">
                  <c:v>1.24712356450268E-5</c:v>
                </c:pt>
                <c:pt idx="13">
                  <c:v>1.55207035289251E-5</c:v>
                </c:pt>
                <c:pt idx="14">
                  <c:v>1.92675983710436E-5</c:v>
                </c:pt>
                <c:pt idx="15">
                  <c:v>2.38593182706019E-5</c:v>
                </c:pt>
                <c:pt idx="16">
                  <c:v>2.94715338782693E-5</c:v>
                </c:pt>
                <c:pt idx="17">
                  <c:v>3.63129651511255E-5</c:v>
                </c:pt>
                <c:pt idx="18">
                  <c:v>4.46308285885655E-5</c:v>
                </c:pt>
                <c:pt idx="19">
                  <c:v>5.47170217198991E-5</c:v>
                </c:pt>
                <c:pt idx="20">
                  <c:v>6.69151128824413E-5</c:v>
                </c:pt>
                <c:pt idx="21">
                  <c:v>8.16282043831194E-5</c:v>
                </c:pt>
                <c:pt idx="22">
                  <c:v>9.93277356963844E-5</c:v>
                </c:pt>
                <c:pt idx="23">
                  <c:v>0.000120563290112994</c:v>
                </c:pt>
                <c:pt idx="24">
                  <c:v>0.000145973462895727</c:v>
                </c:pt>
                <c:pt idx="25">
                  <c:v>0.000176297841183719</c:v>
                </c:pt>
                <c:pt idx="26">
                  <c:v>0.000212390135275372</c:v>
                </c:pt>
                <c:pt idx="27">
                  <c:v>0.000255232487172088</c:v>
                </c:pt>
                <c:pt idx="28">
                  <c:v>0.00030595096505688</c:v>
                </c:pt>
                <c:pt idx="29">
                  <c:v>0.000365832231415149</c:v>
                </c:pt>
                <c:pt idx="30">
                  <c:v>0.000436341347522873</c:v>
                </c:pt>
                <c:pt idx="31">
                  <c:v>0.000519140647830696</c:v>
                </c:pt>
                <c:pt idx="32">
                  <c:v>0.000616109584236499</c:v>
                </c:pt>
                <c:pt idx="33">
                  <c:v>0.00072936540233336</c:v>
                </c:pt>
                <c:pt idx="34">
                  <c:v>0.000861284469526825</c:v>
                </c:pt>
                <c:pt idx="35">
                  <c:v>0.00101452402864987</c:v>
                </c:pt>
                <c:pt idx="36">
                  <c:v>0.0011920441007324</c:v>
                </c:pt>
                <c:pt idx="37">
                  <c:v>0.0013971292074397</c:v>
                </c:pt>
                <c:pt idx="38">
                  <c:v>0.00163340952809993</c:v>
                </c:pt>
                <c:pt idx="39">
                  <c:v>0.00190488104911087</c:v>
                </c:pt>
                <c:pt idx="40">
                  <c:v>0.00221592420596897</c:v>
                </c:pt>
                <c:pt idx="41">
                  <c:v>0.00257132046152693</c:v>
                </c:pt>
                <c:pt idx="42">
                  <c:v>0.00297626620988788</c:v>
                </c:pt>
                <c:pt idx="43">
                  <c:v>0.00343638334530689</c:v>
                </c:pt>
                <c:pt idx="44">
                  <c:v>0.00395772579148987</c:v>
                </c:pt>
                <c:pt idx="45">
                  <c:v>0.0045467812507954</c:v>
                </c:pt>
                <c:pt idx="46">
                  <c:v>0.00521046740721116</c:v>
                </c:pt>
                <c:pt idx="47">
                  <c:v>0.00595612180380243</c:v>
                </c:pt>
                <c:pt idx="48">
                  <c:v>0.00679148461684263</c:v>
                </c:pt>
                <c:pt idx="49">
                  <c:v>0.00772467356719739</c:v>
                </c:pt>
                <c:pt idx="50">
                  <c:v>0.00876415024678404</c:v>
                </c:pt>
                <c:pt idx="51">
                  <c:v>0.00991867719589742</c:v>
                </c:pt>
                <c:pt idx="52">
                  <c:v>0.0111972651474212</c:v>
                </c:pt>
                <c:pt idx="53">
                  <c:v>0.0126091099575969</c:v>
                </c:pt>
                <c:pt idx="54">
                  <c:v>0.0141635188708003</c:v>
                </c:pt>
                <c:pt idx="55">
                  <c:v>0.0158698259178333</c:v>
                </c:pt>
                <c:pt idx="56">
                  <c:v>0.0177372964231153</c:v>
                </c:pt>
                <c:pt idx="57">
                  <c:v>0.0197750207946847</c:v>
                </c:pt>
                <c:pt idx="58">
                  <c:v>0.0219917979902131</c:v>
                </c:pt>
                <c:pt idx="59">
                  <c:v>0.0243960092895909</c:v>
                </c:pt>
                <c:pt idx="60">
                  <c:v>0.0269954832565935</c:v>
                </c:pt>
                <c:pt idx="61">
                  <c:v>0.0297973530344074</c:v>
                </c:pt>
                <c:pt idx="62">
                  <c:v>0.0328079073873377</c:v>
                </c:pt>
                <c:pt idx="63">
                  <c:v>0.0360324371681083</c:v>
                </c:pt>
                <c:pt idx="64">
                  <c:v>0.0394750791504464</c:v>
                </c:pt>
                <c:pt idx="65">
                  <c:v>0.043138659413255</c:v>
                </c:pt>
                <c:pt idx="66">
                  <c:v>0.0470245386884427</c:v>
                </c:pt>
                <c:pt idx="67">
                  <c:v>0.0511324622819882</c:v>
                </c:pt>
                <c:pt idx="68">
                  <c:v>0.0554604173397269</c:v>
                </c:pt>
                <c:pt idx="69">
                  <c:v>0.0600045003484919</c:v>
                </c:pt>
                <c:pt idx="70">
                  <c:v>0.0647587978329449</c:v>
                </c:pt>
                <c:pt idx="71">
                  <c:v>0.0697152832226786</c:v>
                </c:pt>
                <c:pt idx="72">
                  <c:v>0.0748637328178709</c:v>
                </c:pt>
                <c:pt idx="73">
                  <c:v>0.0801916636709582</c:v>
                </c:pt>
                <c:pt idx="74">
                  <c:v>0.085684296023902</c:v>
                </c:pt>
                <c:pt idx="75">
                  <c:v>0.0913245426945092</c:v>
                </c:pt>
                <c:pt idx="76">
                  <c:v>0.0970930274916047</c:v>
                </c:pt>
                <c:pt idx="77">
                  <c:v>0.102968134359986</c:v>
                </c:pt>
                <c:pt idx="78">
                  <c:v>0.108926088516273</c:v>
                </c:pt>
                <c:pt idx="79">
                  <c:v>0.114941070342115</c:v>
                </c:pt>
                <c:pt idx="80">
                  <c:v>0.12098536225957</c:v>
                </c:pt>
                <c:pt idx="81">
                  <c:v>0.127029528234593</c:v>
                </c:pt>
                <c:pt idx="82">
                  <c:v>0.133042624949376</c:v>
                </c:pt>
                <c:pt idx="83">
                  <c:v>0.138992443065496</c:v>
                </c:pt>
                <c:pt idx="84">
                  <c:v>0.14484577638074</c:v>
                </c:pt>
                <c:pt idx="85">
                  <c:v>0.150568716077401</c:v>
                </c:pt>
                <c:pt idx="86">
                  <c:v>0.156126966683379</c:v>
                </c:pt>
                <c:pt idx="87">
                  <c:v>0.161486179833956</c:v>
                </c:pt>
                <c:pt idx="88">
                  <c:v>0.166612301445898</c:v>
                </c:pt>
                <c:pt idx="89">
                  <c:v>0.171471927509691</c:v>
                </c:pt>
                <c:pt idx="90">
                  <c:v>0.176032663382148</c:v>
                </c:pt>
                <c:pt idx="91">
                  <c:v>0.180263481230823</c:v>
                </c:pt>
                <c:pt idx="92">
                  <c:v>0.184135070151661</c:v>
                </c:pt>
                <c:pt idx="93">
                  <c:v>0.187620173458468</c:v>
                </c:pt>
                <c:pt idx="94">
                  <c:v>0.190693907730261</c:v>
                </c:pt>
                <c:pt idx="95">
                  <c:v>0.193334058401424</c:v>
                </c:pt>
                <c:pt idx="96">
                  <c:v>0.195521346987727</c:v>
                </c:pt>
                <c:pt idx="97">
                  <c:v>0.197239665453944</c:v>
                </c:pt>
                <c:pt idx="98">
                  <c:v>0.198476273738506</c:v>
                </c:pt>
                <c:pt idx="99">
                  <c:v>0.199221957047382</c:v>
                </c:pt>
                <c:pt idx="100">
                  <c:v>0.199471140200716</c:v>
                </c:pt>
                <c:pt idx="101">
                  <c:v>0.199221957047382</c:v>
                </c:pt>
                <c:pt idx="102">
                  <c:v>0.198476273738506</c:v>
                </c:pt>
                <c:pt idx="103">
                  <c:v>0.197239665453944</c:v>
                </c:pt>
                <c:pt idx="104">
                  <c:v>0.195521346987728</c:v>
                </c:pt>
                <c:pt idx="105">
                  <c:v>0.193334058401425</c:v>
                </c:pt>
                <c:pt idx="106">
                  <c:v>0.190693907730262</c:v>
                </c:pt>
                <c:pt idx="107">
                  <c:v>0.187620173458469</c:v>
                </c:pt>
                <c:pt idx="108">
                  <c:v>0.184135070151662</c:v>
                </c:pt>
                <c:pt idx="109">
                  <c:v>0.180263481230824</c:v>
                </c:pt>
                <c:pt idx="110">
                  <c:v>0.17603266338215</c:v>
                </c:pt>
                <c:pt idx="111">
                  <c:v>0.171471927509692</c:v>
                </c:pt>
                <c:pt idx="112">
                  <c:v>0.1666123014459</c:v>
                </c:pt>
                <c:pt idx="113">
                  <c:v>0.161486179833957</c:v>
                </c:pt>
                <c:pt idx="114">
                  <c:v>0.156126966683381</c:v>
                </c:pt>
                <c:pt idx="115">
                  <c:v>0.150568716077402</c:v>
                </c:pt>
                <c:pt idx="116">
                  <c:v>0.144845776380741</c:v>
                </c:pt>
                <c:pt idx="117">
                  <c:v>0.138992443065498</c:v>
                </c:pt>
                <c:pt idx="118">
                  <c:v>0.133042624949377</c:v>
                </c:pt>
                <c:pt idx="119">
                  <c:v>0.127029528234595</c:v>
                </c:pt>
                <c:pt idx="120">
                  <c:v>0.120985362259572</c:v>
                </c:pt>
                <c:pt idx="121">
                  <c:v>0.114941070342116</c:v>
                </c:pt>
                <c:pt idx="122">
                  <c:v>0.108926088516275</c:v>
                </c:pt>
                <c:pt idx="123">
                  <c:v>0.102968134359987</c:v>
                </c:pt>
                <c:pt idx="124">
                  <c:v>0.0970930274916064</c:v>
                </c:pt>
                <c:pt idx="125">
                  <c:v>0.0913245426945109</c:v>
                </c:pt>
                <c:pt idx="126">
                  <c:v>0.0856842960239037</c:v>
                </c:pt>
                <c:pt idx="127">
                  <c:v>0.0801916636709598</c:v>
                </c:pt>
                <c:pt idx="128">
                  <c:v>0.0748637328178724</c:v>
                </c:pt>
                <c:pt idx="129">
                  <c:v>0.0697152832226801</c:v>
                </c:pt>
                <c:pt idx="130">
                  <c:v>0.0647587978329459</c:v>
                </c:pt>
                <c:pt idx="131">
                  <c:v>0.0600045003484928</c:v>
                </c:pt>
                <c:pt idx="132">
                  <c:v>0.0554604173397278</c:v>
                </c:pt>
                <c:pt idx="133">
                  <c:v>0.051132462281989</c:v>
                </c:pt>
                <c:pt idx="134">
                  <c:v>0.0470245386884435</c:v>
                </c:pt>
                <c:pt idx="135">
                  <c:v>0.0431386594132558</c:v>
                </c:pt>
                <c:pt idx="136">
                  <c:v>0.0394750791504471</c:v>
                </c:pt>
                <c:pt idx="137">
                  <c:v>0.036032437168109</c:v>
                </c:pt>
                <c:pt idx="138">
                  <c:v>0.0328079073873383</c:v>
                </c:pt>
                <c:pt idx="139">
                  <c:v>0.029797353034408</c:v>
                </c:pt>
                <c:pt idx="140">
                  <c:v>0.026995483256594</c:v>
                </c:pt>
                <c:pt idx="141">
                  <c:v>0.0243960092895939</c:v>
                </c:pt>
                <c:pt idx="142">
                  <c:v>0.0219917979902159</c:v>
                </c:pt>
                <c:pt idx="143">
                  <c:v>0.0197750207946872</c:v>
                </c:pt>
                <c:pt idx="144">
                  <c:v>0.0177372964231177</c:v>
                </c:pt>
                <c:pt idx="145">
                  <c:v>0.0158698259178355</c:v>
                </c:pt>
                <c:pt idx="146">
                  <c:v>0.0141635188708022</c:v>
                </c:pt>
                <c:pt idx="147">
                  <c:v>0.0126091099575987</c:v>
                </c:pt>
                <c:pt idx="148">
                  <c:v>0.0111972651474228</c:v>
                </c:pt>
                <c:pt idx="149">
                  <c:v>0.00991867719589887</c:v>
                </c:pt>
                <c:pt idx="150">
                  <c:v>0.00876415024678537</c:v>
                </c:pt>
                <c:pt idx="151">
                  <c:v>0.00772467356719857</c:v>
                </c:pt>
                <c:pt idx="152">
                  <c:v>0.00679148461684369</c:v>
                </c:pt>
                <c:pt idx="153">
                  <c:v>0.00595612180380337</c:v>
                </c:pt>
                <c:pt idx="154">
                  <c:v>0.005210467407212</c:v>
                </c:pt>
                <c:pt idx="155">
                  <c:v>0.00454678125079615</c:v>
                </c:pt>
                <c:pt idx="156">
                  <c:v>0.00395772579149053</c:v>
                </c:pt>
                <c:pt idx="157">
                  <c:v>0.00343638334530748</c:v>
                </c:pt>
                <c:pt idx="158">
                  <c:v>0.00297626620988836</c:v>
                </c:pt>
                <c:pt idx="159">
                  <c:v>0.00257132046152735</c:v>
                </c:pt>
                <c:pt idx="160">
                  <c:v>0.00221592420596934</c:v>
                </c:pt>
                <c:pt idx="161">
                  <c:v>0.00190488104911119</c:v>
                </c:pt>
                <c:pt idx="162">
                  <c:v>0.00163340952810021</c:v>
                </c:pt>
                <c:pt idx="163">
                  <c:v>0.00139712920743994</c:v>
                </c:pt>
                <c:pt idx="164">
                  <c:v>0.00119204410073261</c:v>
                </c:pt>
                <c:pt idx="165">
                  <c:v>0.00101452402865005</c:v>
                </c:pt>
                <c:pt idx="166">
                  <c:v>0.000861284469526982</c:v>
                </c:pt>
                <c:pt idx="167">
                  <c:v>0.000729365402333495</c:v>
                </c:pt>
                <c:pt idx="168">
                  <c:v>0.000616109584236614</c:v>
                </c:pt>
                <c:pt idx="169">
                  <c:v>0.000519140647830795</c:v>
                </c:pt>
                <c:pt idx="170">
                  <c:v>0.000436341347522957</c:v>
                </c:pt>
                <c:pt idx="171">
                  <c:v>0.00036583223141522</c:v>
                </c:pt>
                <c:pt idx="172">
                  <c:v>0.000305950965056941</c:v>
                </c:pt>
                <c:pt idx="173">
                  <c:v>0.000255232487172139</c:v>
                </c:pt>
                <c:pt idx="174">
                  <c:v>0.000212390135275415</c:v>
                </c:pt>
                <c:pt idx="175">
                  <c:v>0.000176297841183756</c:v>
                </c:pt>
                <c:pt idx="176">
                  <c:v>0.000145973462895758</c:v>
                </c:pt>
                <c:pt idx="177">
                  <c:v>0.00012056329011302</c:v>
                </c:pt>
                <c:pt idx="178">
                  <c:v>9.93277356964056E-5</c:v>
                </c:pt>
                <c:pt idx="179">
                  <c:v>8.16282043831372E-5</c:v>
                </c:pt>
                <c:pt idx="180">
                  <c:v>6.69151128824561E-5</c:v>
                </c:pt>
                <c:pt idx="181">
                  <c:v>5.47170217199113E-5</c:v>
                </c:pt>
                <c:pt idx="182">
                  <c:v>4.46308285885756E-5</c:v>
                </c:pt>
                <c:pt idx="183">
                  <c:v>3.63129651511338E-5</c:v>
                </c:pt>
                <c:pt idx="184">
                  <c:v>2.94715338782761E-5</c:v>
                </c:pt>
                <c:pt idx="185">
                  <c:v>2.38593182706075E-5</c:v>
                </c:pt>
                <c:pt idx="186">
                  <c:v>1.92675983710477E-5</c:v>
                </c:pt>
                <c:pt idx="187">
                  <c:v>1.55207035289285E-5</c:v>
                </c:pt>
                <c:pt idx="188">
                  <c:v>1.24712356450295E-5</c:v>
                </c:pt>
                <c:pt idx="189">
                  <c:v>9.99589835346361E-6</c:v>
                </c:pt>
                <c:pt idx="190">
                  <c:v>7.99187055345453E-6</c:v>
                </c:pt>
                <c:pt idx="191">
                  <c:v>6.37366619091817E-6</c:v>
                </c:pt>
                <c:pt idx="192">
                  <c:v>5.07042603274454E-6</c:v>
                </c:pt>
                <c:pt idx="193">
                  <c:v>4.02359122824709E-6</c:v>
                </c:pt>
                <c:pt idx="194">
                  <c:v>3.18491258943429E-6</c:v>
                </c:pt>
                <c:pt idx="195">
                  <c:v>2.51475364429682E-6</c:v>
                </c:pt>
                <c:pt idx="196">
                  <c:v>1.98064954551651E-6</c:v>
                </c:pt>
                <c:pt idx="197">
                  <c:v>1.55608778957485E-6</c:v>
                </c:pt>
                <c:pt idx="198">
                  <c:v>1.21948037294698E-6</c:v>
                </c:pt>
                <c:pt idx="199">
                  <c:v>9.53300451561639E-7</c:v>
                </c:pt>
                <c:pt idx="200">
                  <c:v>7.43359757367334E-7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595272"/>
        <c:axId val="2075598296"/>
      </c:scatterChart>
      <c:valAx>
        <c:axId val="2075595272"/>
        <c:scaling>
          <c:orientation val="minMax"/>
          <c:max val="10.0"/>
          <c:min val="-10.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2075598296"/>
        <c:crosses val="autoZero"/>
        <c:crossBetween val="midCat"/>
        <c:majorUnit val="1.0"/>
        <c:minorUnit val="0.2"/>
      </c:valAx>
      <c:valAx>
        <c:axId val="2075598296"/>
        <c:scaling>
          <c:orientation val="minMax"/>
          <c:max val="1.0"/>
          <c:min val="0.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207559527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 Norm'!$B$216</c:f>
              <c:strCache>
                <c:ptCount val="1"/>
                <c:pt idx="0">
                  <c:v>μ = 0; σ = 1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Norm'!$B$217:$B$417</c:f>
              <c:numCache>
                <c:formatCode>General</c:formatCode>
                <c:ptCount val="201"/>
                <c:pt idx="0">
                  <c:v>7.69459862670642E-23</c:v>
                </c:pt>
                <c:pt idx="1">
                  <c:v>2.08117682020282E-22</c:v>
                </c:pt>
                <c:pt idx="2">
                  <c:v>5.5730000227207E-22</c:v>
                </c:pt>
                <c:pt idx="3">
                  <c:v>1.47749549270426E-21</c:v>
                </c:pt>
                <c:pt idx="4">
                  <c:v>3.87811193174696E-21</c:v>
                </c:pt>
                <c:pt idx="5">
                  <c:v>1.00779353943E-20</c:v>
                </c:pt>
                <c:pt idx="6">
                  <c:v>2.59286470110037E-20</c:v>
                </c:pt>
                <c:pt idx="7">
                  <c:v>6.60457986073931E-20</c:v>
                </c:pt>
                <c:pt idx="8">
                  <c:v>1.66558803237993E-19</c:v>
                </c:pt>
                <c:pt idx="9">
                  <c:v>4.15859897911516E-19</c:v>
                </c:pt>
                <c:pt idx="10">
                  <c:v>1.02797735716689E-18</c:v>
                </c:pt>
                <c:pt idx="11">
                  <c:v>2.5158057769514E-18</c:v>
                </c:pt>
                <c:pt idx="12">
                  <c:v>6.09575812956242E-18</c:v>
                </c:pt>
                <c:pt idx="13">
                  <c:v>1.46229635750066E-17</c:v>
                </c:pt>
                <c:pt idx="14">
                  <c:v>3.47296274856621E-17</c:v>
                </c:pt>
                <c:pt idx="15">
                  <c:v>8.1662356316688E-17</c:v>
                </c:pt>
                <c:pt idx="16">
                  <c:v>1.90108153790782E-16</c:v>
                </c:pt>
                <c:pt idx="17">
                  <c:v>4.38163943550901E-16</c:v>
                </c:pt>
                <c:pt idx="18">
                  <c:v>9.99837874849633E-16</c:v>
                </c:pt>
                <c:pt idx="19">
                  <c:v>2.25880940315411E-15</c:v>
                </c:pt>
                <c:pt idx="20">
                  <c:v>5.05227108353646E-15</c:v>
                </c:pt>
                <c:pt idx="21">
                  <c:v>1.11879562143509E-14</c:v>
                </c:pt>
                <c:pt idx="22">
                  <c:v>2.45285528569624E-14</c:v>
                </c:pt>
                <c:pt idx="23">
                  <c:v>5.32414837225255E-14</c:v>
                </c:pt>
                <c:pt idx="24">
                  <c:v>1.14415649018005E-13</c:v>
                </c:pt>
                <c:pt idx="25">
                  <c:v>2.43432053302883E-13</c:v>
                </c:pt>
                <c:pt idx="26">
                  <c:v>5.1277536367963E-13</c:v>
                </c:pt>
                <c:pt idx="27">
                  <c:v>1.06938378715409E-12</c:v>
                </c:pt>
                <c:pt idx="28">
                  <c:v>2.20798996313698E-12</c:v>
                </c:pt>
                <c:pt idx="29">
                  <c:v>4.51354367720518E-12</c:v>
                </c:pt>
                <c:pt idx="30">
                  <c:v>9.13472040836398E-12</c:v>
                </c:pt>
                <c:pt idx="31">
                  <c:v>1.83033221701545E-11</c:v>
                </c:pt>
                <c:pt idx="32">
                  <c:v>3.63096150179155E-11</c:v>
                </c:pt>
                <c:pt idx="33">
                  <c:v>7.13132812399559E-11</c:v>
                </c:pt>
                <c:pt idx="34">
                  <c:v>1.38667999416522E-10</c:v>
                </c:pt>
                <c:pt idx="35">
                  <c:v>2.66955661476268E-10</c:v>
                </c:pt>
                <c:pt idx="36">
                  <c:v>5.08814028164473E-10</c:v>
                </c:pt>
                <c:pt idx="37">
                  <c:v>9.60143337031175E-10</c:v>
                </c:pt>
                <c:pt idx="38">
                  <c:v>1.79378390796397E-9</c:v>
                </c:pt>
                <c:pt idx="39">
                  <c:v>3.31788424354708E-9</c:v>
                </c:pt>
                <c:pt idx="40">
                  <c:v>6.07588284982294E-9</c:v>
                </c:pt>
                <c:pt idx="41">
                  <c:v>1.10157636246817E-8</c:v>
                </c:pt>
                <c:pt idx="42">
                  <c:v>1.97731964062435E-8</c:v>
                </c:pt>
                <c:pt idx="43">
                  <c:v>3.51395509482005E-8</c:v>
                </c:pt>
                <c:pt idx="44">
                  <c:v>6.18262050016515E-8</c:v>
                </c:pt>
                <c:pt idx="45">
                  <c:v>1.07697600425421E-7</c:v>
                </c:pt>
                <c:pt idx="46">
                  <c:v>1.85736184455509E-7</c:v>
                </c:pt>
                <c:pt idx="47">
                  <c:v>3.17134921671564E-7</c:v>
                </c:pt>
                <c:pt idx="48">
                  <c:v>5.36103534469707E-7</c:v>
                </c:pt>
                <c:pt idx="49">
                  <c:v>8.97243516238241E-7</c:v>
                </c:pt>
                <c:pt idx="50">
                  <c:v>1.48671951473414E-6</c:v>
                </c:pt>
                <c:pt idx="51">
                  <c:v>2.43896074589312E-6</c:v>
                </c:pt>
                <c:pt idx="52">
                  <c:v>3.96129909103169E-6</c:v>
                </c:pt>
                <c:pt idx="53">
                  <c:v>6.36982517886651E-6</c:v>
                </c:pt>
                <c:pt idx="54">
                  <c:v>1.01408520654858E-5</c:v>
                </c:pt>
                <c:pt idx="55">
                  <c:v>1.5983741106904E-5</c:v>
                </c:pt>
                <c:pt idx="56">
                  <c:v>2.49424712900514E-5</c:v>
                </c:pt>
                <c:pt idx="57">
                  <c:v>3.85351967420838E-5</c:v>
                </c:pt>
                <c:pt idx="58">
                  <c:v>5.8943067756535E-5</c:v>
                </c:pt>
                <c:pt idx="59">
                  <c:v>8.92616571771255E-5</c:v>
                </c:pt>
                <c:pt idx="60">
                  <c:v>0.000133830225764874</c:v>
                </c:pt>
                <c:pt idx="61">
                  <c:v>0.000198655471392757</c:v>
                </c:pt>
                <c:pt idx="62">
                  <c:v>0.000291946925791438</c:v>
                </c:pt>
                <c:pt idx="63">
                  <c:v>0.00042478027055072</c:v>
                </c:pt>
                <c:pt idx="64">
                  <c:v>0.000611901930113728</c:v>
                </c:pt>
                <c:pt idx="65">
                  <c:v>0.000872682695045699</c:v>
                </c:pt>
                <c:pt idx="66">
                  <c:v>0.00123221916847294</c:v>
                </c:pt>
                <c:pt idx="67">
                  <c:v>0.00172256893905357</c:v>
                </c:pt>
                <c:pt idx="68">
                  <c:v>0.00238408820146469</c:v>
                </c:pt>
                <c:pt idx="69">
                  <c:v>0.00326681905619972</c:v>
                </c:pt>
                <c:pt idx="70">
                  <c:v>0.00443184841193774</c:v>
                </c:pt>
                <c:pt idx="71">
                  <c:v>0.00595253241977533</c:v>
                </c:pt>
                <c:pt idx="72">
                  <c:v>0.0079154515829793</c:v>
                </c:pt>
                <c:pt idx="73">
                  <c:v>0.0104209348144218</c:v>
                </c:pt>
                <c:pt idx="74">
                  <c:v>0.0135829692336846</c:v>
                </c:pt>
                <c:pt idx="75">
                  <c:v>0.0175283004935672</c:v>
                </c:pt>
                <c:pt idx="76">
                  <c:v>0.0223945302948413</c:v>
                </c:pt>
                <c:pt idx="77">
                  <c:v>0.0283270377415992</c:v>
                </c:pt>
                <c:pt idx="78">
                  <c:v>0.0354745928462291</c:v>
                </c:pt>
                <c:pt idx="79">
                  <c:v>0.0439835959804244</c:v>
                </c:pt>
                <c:pt idx="80">
                  <c:v>0.0539909665131848</c:v>
                </c:pt>
                <c:pt idx="81">
                  <c:v>0.0656158147746728</c:v>
                </c:pt>
                <c:pt idx="82">
                  <c:v>0.0789501583008899</c:v>
                </c:pt>
                <c:pt idx="83">
                  <c:v>0.0940490773768821</c:v>
                </c:pt>
                <c:pt idx="84">
                  <c:v>0.11092083467945</c:v>
                </c:pt>
                <c:pt idx="85">
                  <c:v>0.129517595665886</c:v>
                </c:pt>
                <c:pt idx="86">
                  <c:v>0.149727465635739</c:v>
                </c:pt>
                <c:pt idx="87">
                  <c:v>0.171368592047801</c:v>
                </c:pt>
                <c:pt idx="88">
                  <c:v>0.194186054983206</c:v>
                </c:pt>
                <c:pt idx="89">
                  <c:v>0.217852177032543</c:v>
                </c:pt>
                <c:pt idx="90">
                  <c:v>0.241970724519136</c:v>
                </c:pt>
                <c:pt idx="91">
                  <c:v>0.266085249898747</c:v>
                </c:pt>
                <c:pt idx="92">
                  <c:v>0.289691552761476</c:v>
                </c:pt>
                <c:pt idx="93">
                  <c:v>0.312253933366755</c:v>
                </c:pt>
                <c:pt idx="94">
                  <c:v>0.333224602891794</c:v>
                </c:pt>
                <c:pt idx="95">
                  <c:v>0.352065326764294</c:v>
                </c:pt>
                <c:pt idx="96">
                  <c:v>0.368270140303319</c:v>
                </c:pt>
                <c:pt idx="97">
                  <c:v>0.381387815460521</c:v>
                </c:pt>
                <c:pt idx="98">
                  <c:v>0.391042693975454</c:v>
                </c:pt>
                <c:pt idx="99">
                  <c:v>0.39695254747701</c:v>
                </c:pt>
                <c:pt idx="100">
                  <c:v>0.398942280401433</c:v>
                </c:pt>
                <c:pt idx="101">
                  <c:v>0.396952547477012</c:v>
                </c:pt>
                <c:pt idx="102">
                  <c:v>0.391042693975456</c:v>
                </c:pt>
                <c:pt idx="103">
                  <c:v>0.381387815460524</c:v>
                </c:pt>
                <c:pt idx="104">
                  <c:v>0.368270140303323</c:v>
                </c:pt>
                <c:pt idx="105">
                  <c:v>0.352065326764299</c:v>
                </c:pt>
                <c:pt idx="106">
                  <c:v>0.3332246028918</c:v>
                </c:pt>
                <c:pt idx="107">
                  <c:v>0.312253933366761</c:v>
                </c:pt>
                <c:pt idx="108">
                  <c:v>0.289691552761482</c:v>
                </c:pt>
                <c:pt idx="109">
                  <c:v>0.266085249898755</c:v>
                </c:pt>
                <c:pt idx="110">
                  <c:v>0.241970724519143</c:v>
                </c:pt>
                <c:pt idx="111">
                  <c:v>0.217852177032551</c:v>
                </c:pt>
                <c:pt idx="112">
                  <c:v>0.194186054983213</c:v>
                </c:pt>
                <c:pt idx="113">
                  <c:v>0.171368592047807</c:v>
                </c:pt>
                <c:pt idx="114">
                  <c:v>0.149727465635745</c:v>
                </c:pt>
                <c:pt idx="115">
                  <c:v>0.129517595665892</c:v>
                </c:pt>
                <c:pt idx="116">
                  <c:v>0.110920834679456</c:v>
                </c:pt>
                <c:pt idx="117">
                  <c:v>0.0940490773768869</c:v>
                </c:pt>
                <c:pt idx="118">
                  <c:v>0.0789501583008941</c:v>
                </c:pt>
                <c:pt idx="119">
                  <c:v>0.0656158147746766</c:v>
                </c:pt>
                <c:pt idx="120">
                  <c:v>0.0539909665131881</c:v>
                </c:pt>
                <c:pt idx="121">
                  <c:v>0.0439835959804272</c:v>
                </c:pt>
                <c:pt idx="122">
                  <c:v>0.0354745928462314</c:v>
                </c:pt>
                <c:pt idx="123">
                  <c:v>0.0283270377416012</c:v>
                </c:pt>
                <c:pt idx="124">
                  <c:v>0.0223945302948429</c:v>
                </c:pt>
                <c:pt idx="125">
                  <c:v>0.0175283004935685</c:v>
                </c:pt>
                <c:pt idx="126">
                  <c:v>0.0135829692336856</c:v>
                </c:pt>
                <c:pt idx="127">
                  <c:v>0.0104209348144226</c:v>
                </c:pt>
                <c:pt idx="128">
                  <c:v>0.00791545158297997</c:v>
                </c:pt>
                <c:pt idx="129">
                  <c:v>0.00595253241977585</c:v>
                </c:pt>
                <c:pt idx="130">
                  <c:v>0.00443184841193801</c:v>
                </c:pt>
                <c:pt idx="131">
                  <c:v>0.00326681905619992</c:v>
                </c:pt>
                <c:pt idx="132">
                  <c:v>0.00238408820146484</c:v>
                </c:pt>
                <c:pt idx="133">
                  <c:v>0.00172256893905368</c:v>
                </c:pt>
                <c:pt idx="134">
                  <c:v>0.00123221916847302</c:v>
                </c:pt>
                <c:pt idx="135">
                  <c:v>0.00087268269504576</c:v>
                </c:pt>
                <c:pt idx="136">
                  <c:v>0.000611901930113772</c:v>
                </c:pt>
                <c:pt idx="137">
                  <c:v>0.000424780270550751</c:v>
                </c:pt>
                <c:pt idx="138">
                  <c:v>0.00029194692579146</c:v>
                </c:pt>
                <c:pt idx="139">
                  <c:v>0.000198655471392773</c:v>
                </c:pt>
                <c:pt idx="140">
                  <c:v>0.000133830225764885</c:v>
                </c:pt>
                <c:pt idx="141">
                  <c:v>8.92616571771694E-5</c:v>
                </c:pt>
                <c:pt idx="142">
                  <c:v>5.89430677565647E-5</c:v>
                </c:pt>
                <c:pt idx="143">
                  <c:v>3.85351967421036E-5</c:v>
                </c:pt>
                <c:pt idx="144">
                  <c:v>2.49424712900646E-5</c:v>
                </c:pt>
                <c:pt idx="145">
                  <c:v>1.59837411069127E-5</c:v>
                </c:pt>
                <c:pt idx="146">
                  <c:v>1.01408520654914E-5</c:v>
                </c:pt>
                <c:pt idx="147">
                  <c:v>6.3698251788701E-6</c:v>
                </c:pt>
                <c:pt idx="148">
                  <c:v>3.96129909103397E-6</c:v>
                </c:pt>
                <c:pt idx="149">
                  <c:v>2.43896074589455E-6</c:v>
                </c:pt>
                <c:pt idx="150">
                  <c:v>1.48671951473504E-6</c:v>
                </c:pt>
                <c:pt idx="151">
                  <c:v>8.97243516238789E-7</c:v>
                </c:pt>
                <c:pt idx="152">
                  <c:v>5.36103534470041E-7</c:v>
                </c:pt>
                <c:pt idx="153">
                  <c:v>3.17134921671765E-7</c:v>
                </c:pt>
                <c:pt idx="154">
                  <c:v>1.8573618445563E-7</c:v>
                </c:pt>
                <c:pt idx="155">
                  <c:v>1.07697600425492E-7</c:v>
                </c:pt>
                <c:pt idx="156">
                  <c:v>6.1826205001693E-8</c:v>
                </c:pt>
                <c:pt idx="157">
                  <c:v>3.51395509482244E-8</c:v>
                </c:pt>
                <c:pt idx="158">
                  <c:v>1.97731964062561E-8</c:v>
                </c:pt>
                <c:pt idx="159">
                  <c:v>1.10157636246888E-8</c:v>
                </c:pt>
                <c:pt idx="160">
                  <c:v>6.07588284982695E-9</c:v>
                </c:pt>
                <c:pt idx="161">
                  <c:v>3.31788424354932E-9</c:v>
                </c:pt>
                <c:pt idx="162">
                  <c:v>1.7937839079652E-9</c:v>
                </c:pt>
                <c:pt idx="163">
                  <c:v>9.60143337031833E-10</c:v>
                </c:pt>
                <c:pt idx="164">
                  <c:v>5.08814028164831E-10</c:v>
                </c:pt>
                <c:pt idx="165">
                  <c:v>2.6695566147646E-10</c:v>
                </c:pt>
                <c:pt idx="166">
                  <c:v>1.38667999416623E-10</c:v>
                </c:pt>
                <c:pt idx="167">
                  <c:v>7.13132812400086E-11</c:v>
                </c:pt>
                <c:pt idx="168">
                  <c:v>3.63096150179425E-11</c:v>
                </c:pt>
                <c:pt idx="169">
                  <c:v>1.83033221701684E-11</c:v>
                </c:pt>
                <c:pt idx="170">
                  <c:v>9.13472040837102E-12</c:v>
                </c:pt>
                <c:pt idx="171">
                  <c:v>4.51354367720871E-12</c:v>
                </c:pt>
                <c:pt idx="172">
                  <c:v>2.20798996313874E-12</c:v>
                </c:pt>
                <c:pt idx="173">
                  <c:v>1.06938378715494E-12</c:v>
                </c:pt>
                <c:pt idx="174">
                  <c:v>5.12775363680047E-13</c:v>
                </c:pt>
                <c:pt idx="175">
                  <c:v>2.43432053303084E-13</c:v>
                </c:pt>
                <c:pt idx="176">
                  <c:v>1.144156490181E-13</c:v>
                </c:pt>
                <c:pt idx="177">
                  <c:v>5.32414837225707E-14</c:v>
                </c:pt>
                <c:pt idx="178">
                  <c:v>2.45285528569833E-14</c:v>
                </c:pt>
                <c:pt idx="179">
                  <c:v>1.11879562143607E-14</c:v>
                </c:pt>
                <c:pt idx="180">
                  <c:v>5.05227108354095E-15</c:v>
                </c:pt>
                <c:pt idx="181">
                  <c:v>2.25880940315613E-15</c:v>
                </c:pt>
                <c:pt idx="182">
                  <c:v>9.99837874850535E-16</c:v>
                </c:pt>
                <c:pt idx="183">
                  <c:v>4.381639435513E-16</c:v>
                </c:pt>
                <c:pt idx="184">
                  <c:v>1.90108153790954E-16</c:v>
                </c:pt>
                <c:pt idx="185">
                  <c:v>8.16623563167645E-17</c:v>
                </c:pt>
                <c:pt idx="186">
                  <c:v>3.47296274856917E-17</c:v>
                </c:pt>
                <c:pt idx="187">
                  <c:v>1.46229635750193E-17</c:v>
                </c:pt>
                <c:pt idx="188">
                  <c:v>6.09575812956783E-18</c:v>
                </c:pt>
                <c:pt idx="189">
                  <c:v>2.51580577695364E-18</c:v>
                </c:pt>
                <c:pt idx="190">
                  <c:v>1.02797735716781E-18</c:v>
                </c:pt>
                <c:pt idx="191">
                  <c:v>4.15859897911891E-19</c:v>
                </c:pt>
                <c:pt idx="192">
                  <c:v>1.66558803238146E-19</c:v>
                </c:pt>
                <c:pt idx="193">
                  <c:v>6.6045798607455E-20</c:v>
                </c:pt>
                <c:pt idx="194">
                  <c:v>2.5928647011028E-20</c:v>
                </c:pt>
                <c:pt idx="195">
                  <c:v>1.00779353943095E-20</c:v>
                </c:pt>
                <c:pt idx="196">
                  <c:v>3.87811193175068E-21</c:v>
                </c:pt>
                <c:pt idx="197">
                  <c:v>1.47749549270569E-21</c:v>
                </c:pt>
                <c:pt idx="198">
                  <c:v>5.57300002272623E-22</c:v>
                </c:pt>
                <c:pt idx="199">
                  <c:v>2.08117682020487E-22</c:v>
                </c:pt>
                <c:pt idx="200">
                  <c:v>7.69459862671407E-23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629912"/>
        <c:axId val="2075632936"/>
      </c:scatterChart>
      <c:valAx>
        <c:axId val="2075629912"/>
        <c:scaling>
          <c:orientation val="minMax"/>
          <c:max val="10.0"/>
          <c:min val="-10.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2075632936"/>
        <c:crosses val="autoZero"/>
        <c:crossBetween val="midCat"/>
        <c:majorUnit val="1.0"/>
        <c:minorUnit val="0.2"/>
      </c:valAx>
      <c:valAx>
        <c:axId val="2075632936"/>
        <c:scaling>
          <c:orientation val="minMax"/>
          <c:max val="1.0"/>
          <c:min val="0.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207562991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>
                <a:solidFill>
                  <a:schemeClr val="accent5">
                    <a:lumMod val="75000"/>
                  </a:schemeClr>
                </a:solidFill>
              </a:rPr>
              <a:t>μ = 3</a:t>
            </a:r>
            <a:r>
              <a:rPr lang="el-GR"/>
              <a:t>; </a:t>
            </a:r>
            <a:r>
              <a:rPr lang="el-GR">
                <a:solidFill>
                  <a:schemeClr val="accent1">
                    <a:lumMod val="75000"/>
                  </a:schemeClr>
                </a:solidFill>
              </a:rPr>
              <a:t>σ = 2</a:t>
            </a:r>
          </a:p>
        </c:rich>
      </c:tx>
      <c:layout>
        <c:manualLayout>
          <c:xMode val="edge"/>
          <c:yMode val="edge"/>
          <c:x val="0.607253947536334"/>
          <c:y val="0.486111111111111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'p Norm'!$G$216</c:f>
              <c:strCache>
                <c:ptCount val="1"/>
                <c:pt idx="0">
                  <c:v>μ = 3; σ =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Norm'!$G$217:$G$417</c:f>
              <c:numCache>
                <c:formatCode>General</c:formatCode>
                <c:ptCount val="201"/>
                <c:pt idx="0">
                  <c:v>1.33477830738143E-10</c:v>
                </c:pt>
                <c:pt idx="1">
                  <c:v>1.84506630806228E-10</c:v>
                </c:pt>
                <c:pt idx="2">
                  <c:v>2.54407014082252E-10</c:v>
                </c:pt>
                <c:pt idx="3">
                  <c:v>3.4991329742899E-10</c:v>
                </c:pt>
                <c:pt idx="4">
                  <c:v>4.80071668515617E-10</c:v>
                </c:pt>
                <c:pt idx="5">
                  <c:v>6.57000909077942E-10</c:v>
                </c:pt>
                <c:pt idx="6">
                  <c:v>8.96891953982039E-10</c:v>
                </c:pt>
                <c:pt idx="7">
                  <c:v>1.22131741340352E-9</c:v>
                </c:pt>
                <c:pt idx="8">
                  <c:v>1.65894212177365E-9</c:v>
                </c:pt>
                <c:pt idx="9">
                  <c:v>2.24775091550662E-9</c:v>
                </c:pt>
                <c:pt idx="10">
                  <c:v>3.03794142491164E-9</c:v>
                </c:pt>
                <c:pt idx="11">
                  <c:v>4.09566920173959E-9</c:v>
                </c:pt>
                <c:pt idx="12">
                  <c:v>5.50788181234115E-9</c:v>
                </c:pt>
                <c:pt idx="13">
                  <c:v>7.38853979324002E-9</c:v>
                </c:pt>
                <c:pt idx="14">
                  <c:v>9.88659820312233E-9</c:v>
                </c:pt>
                <c:pt idx="15">
                  <c:v>1.31962160178524E-8</c:v>
                </c:pt>
                <c:pt idx="16">
                  <c:v>1.75697754741017E-8</c:v>
                </c:pt>
                <c:pt idx="17">
                  <c:v>2.33344339879707E-8</c:v>
                </c:pt>
                <c:pt idx="18">
                  <c:v>3.09131025008283E-8</c:v>
                </c:pt>
                <c:pt idx="19">
                  <c:v>4.08509518927149E-8</c:v>
                </c:pt>
                <c:pt idx="20">
                  <c:v>5.38488002127148E-8</c:v>
                </c:pt>
                <c:pt idx="21">
                  <c:v>7.08050356508041E-8</c:v>
                </c:pt>
                <c:pt idx="22">
                  <c:v>9.28680922277622E-8</c:v>
                </c:pt>
                <c:pt idx="23">
                  <c:v>1.21501927054023E-7</c:v>
                </c:pt>
                <c:pt idx="24">
                  <c:v>1.58567460835795E-7</c:v>
                </c:pt>
                <c:pt idx="25">
                  <c:v>2.06423549431494E-7</c:v>
                </c:pt>
                <c:pt idx="26">
                  <c:v>2.68051767234874E-7</c:v>
                </c:pt>
                <c:pt idx="27">
                  <c:v>3.47210117692759E-7</c:v>
                </c:pt>
                <c:pt idx="28">
                  <c:v>4.48621758119155E-7</c:v>
                </c:pt>
                <c:pt idx="29">
                  <c:v>5.78205951789876E-7</c:v>
                </c:pt>
                <c:pt idx="30">
                  <c:v>7.43359757367129E-7</c:v>
                </c:pt>
                <c:pt idx="31">
                  <c:v>9.53300451561383E-7</c:v>
                </c:pt>
                <c:pt idx="32">
                  <c:v>1.21948037294665E-6</c:v>
                </c:pt>
                <c:pt idx="33">
                  <c:v>1.55608778957443E-6</c:v>
                </c:pt>
                <c:pt idx="34">
                  <c:v>1.98064954551599E-6</c:v>
                </c:pt>
                <c:pt idx="35">
                  <c:v>2.51475364429616E-6</c:v>
                </c:pt>
                <c:pt idx="36">
                  <c:v>3.18491258943348E-6</c:v>
                </c:pt>
                <c:pt idx="37">
                  <c:v>4.02359122824606E-6</c:v>
                </c:pt>
                <c:pt idx="38">
                  <c:v>5.07042603274325E-6</c:v>
                </c:pt>
                <c:pt idx="39">
                  <c:v>6.37366619091657E-6</c:v>
                </c:pt>
                <c:pt idx="40">
                  <c:v>7.99187055345254E-6</c:v>
                </c:pt>
                <c:pt idx="41">
                  <c:v>9.9958983534612E-6</c:v>
                </c:pt>
                <c:pt idx="42">
                  <c:v>1.24712356450265E-5</c:v>
                </c:pt>
                <c:pt idx="43">
                  <c:v>1.55207035289244E-5</c:v>
                </c:pt>
                <c:pt idx="44">
                  <c:v>1.92675983710427E-5</c:v>
                </c:pt>
                <c:pt idx="45">
                  <c:v>2.38593182706014E-5</c:v>
                </c:pt>
                <c:pt idx="46">
                  <c:v>2.94715338782687E-5</c:v>
                </c:pt>
                <c:pt idx="47">
                  <c:v>3.63129651511247E-5</c:v>
                </c:pt>
                <c:pt idx="48">
                  <c:v>4.46308285885646E-5</c:v>
                </c:pt>
                <c:pt idx="49">
                  <c:v>5.47170217198981E-5</c:v>
                </c:pt>
                <c:pt idx="50">
                  <c:v>6.69151128824398E-5</c:v>
                </c:pt>
                <c:pt idx="51">
                  <c:v>8.16282043831178E-5</c:v>
                </c:pt>
                <c:pt idx="52">
                  <c:v>9.93277356963824E-5</c:v>
                </c:pt>
                <c:pt idx="53">
                  <c:v>0.000120563290112992</c:v>
                </c:pt>
                <c:pt idx="54">
                  <c:v>0.000145973462895725</c:v>
                </c:pt>
                <c:pt idx="55">
                  <c:v>0.000176297841183716</c:v>
                </c:pt>
                <c:pt idx="56">
                  <c:v>0.000212390135275368</c:v>
                </c:pt>
                <c:pt idx="57">
                  <c:v>0.000255232487172083</c:v>
                </c:pt>
                <c:pt idx="58">
                  <c:v>0.000305950965056875</c:v>
                </c:pt>
                <c:pt idx="59">
                  <c:v>0.000365832231415142</c:v>
                </c:pt>
                <c:pt idx="60">
                  <c:v>0.000436341347522864</c:v>
                </c:pt>
                <c:pt idx="61">
                  <c:v>0.000519140647830687</c:v>
                </c:pt>
                <c:pt idx="62">
                  <c:v>0.000616109584236488</c:v>
                </c:pt>
                <c:pt idx="63">
                  <c:v>0.000729365402333347</c:v>
                </c:pt>
                <c:pt idx="64">
                  <c:v>0.000861284469526811</c:v>
                </c:pt>
                <c:pt idx="65">
                  <c:v>0.00101452402864985</c:v>
                </c:pt>
                <c:pt idx="66">
                  <c:v>0.00119204410073238</c:v>
                </c:pt>
                <c:pt idx="67">
                  <c:v>0.00139712920743968</c:v>
                </c:pt>
                <c:pt idx="68">
                  <c:v>0.00163340952809991</c:v>
                </c:pt>
                <c:pt idx="69">
                  <c:v>0.00190488104911085</c:v>
                </c:pt>
                <c:pt idx="70">
                  <c:v>0.00221592420596894</c:v>
                </c:pt>
                <c:pt idx="71">
                  <c:v>0.00257132046152685</c:v>
                </c:pt>
                <c:pt idx="72">
                  <c:v>0.0029762662098878</c:v>
                </c:pt>
                <c:pt idx="73">
                  <c:v>0.00343638334530684</c:v>
                </c:pt>
                <c:pt idx="74">
                  <c:v>0.00395772579148982</c:v>
                </c:pt>
                <c:pt idx="75">
                  <c:v>0.00454678125079534</c:v>
                </c:pt>
                <c:pt idx="76">
                  <c:v>0.00521046740721108</c:v>
                </c:pt>
                <c:pt idx="77">
                  <c:v>0.00595612180380235</c:v>
                </c:pt>
                <c:pt idx="78">
                  <c:v>0.00679148461684255</c:v>
                </c:pt>
                <c:pt idx="79">
                  <c:v>0.00772467356719729</c:v>
                </c:pt>
                <c:pt idx="80">
                  <c:v>0.00876415024678394</c:v>
                </c:pt>
                <c:pt idx="81">
                  <c:v>0.00991867719589729</c:v>
                </c:pt>
                <c:pt idx="82">
                  <c:v>0.011197265147421</c:v>
                </c:pt>
                <c:pt idx="83">
                  <c:v>0.0126091099575968</c:v>
                </c:pt>
                <c:pt idx="84">
                  <c:v>0.0141635188708001</c:v>
                </c:pt>
                <c:pt idx="85">
                  <c:v>0.0158698259178332</c:v>
                </c:pt>
                <c:pt idx="86">
                  <c:v>0.0177372964231151</c:v>
                </c:pt>
                <c:pt idx="87">
                  <c:v>0.0197750207946845</c:v>
                </c:pt>
                <c:pt idx="88">
                  <c:v>0.0219917979902129</c:v>
                </c:pt>
                <c:pt idx="89">
                  <c:v>0.0243960092895906</c:v>
                </c:pt>
                <c:pt idx="90">
                  <c:v>0.0269954832565932</c:v>
                </c:pt>
                <c:pt idx="91">
                  <c:v>0.0297973530344071</c:v>
                </c:pt>
                <c:pt idx="92">
                  <c:v>0.0328079073873374</c:v>
                </c:pt>
                <c:pt idx="93">
                  <c:v>0.036032437168108</c:v>
                </c:pt>
                <c:pt idx="94">
                  <c:v>0.039475079150446</c:v>
                </c:pt>
                <c:pt idx="95">
                  <c:v>0.0431386594132546</c:v>
                </c:pt>
                <c:pt idx="96">
                  <c:v>0.0470245386884422</c:v>
                </c:pt>
                <c:pt idx="97">
                  <c:v>0.0511324622819878</c:v>
                </c:pt>
                <c:pt idx="98">
                  <c:v>0.0554604173397265</c:v>
                </c:pt>
                <c:pt idx="99">
                  <c:v>0.0600045003484909</c:v>
                </c:pt>
                <c:pt idx="100">
                  <c:v>0.0647587978329459</c:v>
                </c:pt>
                <c:pt idx="101">
                  <c:v>0.0697152832226801</c:v>
                </c:pt>
                <c:pt idx="102">
                  <c:v>0.0748637328178724</c:v>
                </c:pt>
                <c:pt idx="103">
                  <c:v>0.0801916636709599</c:v>
                </c:pt>
                <c:pt idx="104">
                  <c:v>0.0856842960239037</c:v>
                </c:pt>
                <c:pt idx="105">
                  <c:v>0.0913245426945109</c:v>
                </c:pt>
                <c:pt idx="106">
                  <c:v>0.0970930274916064</c:v>
                </c:pt>
                <c:pt idx="107">
                  <c:v>0.102968134359987</c:v>
                </c:pt>
                <c:pt idx="108">
                  <c:v>0.108926088516275</c:v>
                </c:pt>
                <c:pt idx="109">
                  <c:v>0.114941070342116</c:v>
                </c:pt>
                <c:pt idx="110">
                  <c:v>0.120985362259572</c:v>
                </c:pt>
                <c:pt idx="111">
                  <c:v>0.127029528234595</c:v>
                </c:pt>
                <c:pt idx="112">
                  <c:v>0.133042624949377</c:v>
                </c:pt>
                <c:pt idx="113">
                  <c:v>0.138992443065498</c:v>
                </c:pt>
                <c:pt idx="114">
                  <c:v>0.144845776380741</c:v>
                </c:pt>
                <c:pt idx="115">
                  <c:v>0.150568716077402</c:v>
                </c:pt>
                <c:pt idx="116">
                  <c:v>0.156126966683381</c:v>
                </c:pt>
                <c:pt idx="117">
                  <c:v>0.161486179833957</c:v>
                </c:pt>
                <c:pt idx="118">
                  <c:v>0.1666123014459</c:v>
                </c:pt>
                <c:pt idx="119">
                  <c:v>0.171471927509692</c:v>
                </c:pt>
                <c:pt idx="120">
                  <c:v>0.17603266338215</c:v>
                </c:pt>
                <c:pt idx="121">
                  <c:v>0.180263481230824</c:v>
                </c:pt>
                <c:pt idx="122">
                  <c:v>0.184135070151662</c:v>
                </c:pt>
                <c:pt idx="123">
                  <c:v>0.187620173458469</c:v>
                </c:pt>
                <c:pt idx="124">
                  <c:v>0.190693907730262</c:v>
                </c:pt>
                <c:pt idx="125">
                  <c:v>0.193334058401425</c:v>
                </c:pt>
                <c:pt idx="126">
                  <c:v>0.195521346987728</c:v>
                </c:pt>
                <c:pt idx="127">
                  <c:v>0.197239665453944</c:v>
                </c:pt>
                <c:pt idx="128">
                  <c:v>0.198476273738506</c:v>
                </c:pt>
                <c:pt idx="129">
                  <c:v>0.199221957047382</c:v>
                </c:pt>
                <c:pt idx="130">
                  <c:v>0.199471140200716</c:v>
                </c:pt>
                <c:pt idx="131">
                  <c:v>0.199221957047382</c:v>
                </c:pt>
                <c:pt idx="132">
                  <c:v>0.198476273738506</c:v>
                </c:pt>
                <c:pt idx="133">
                  <c:v>0.197239665453944</c:v>
                </c:pt>
                <c:pt idx="134">
                  <c:v>0.195521346987728</c:v>
                </c:pt>
                <c:pt idx="135">
                  <c:v>0.193334058401425</c:v>
                </c:pt>
                <c:pt idx="136">
                  <c:v>0.190693907730262</c:v>
                </c:pt>
                <c:pt idx="137">
                  <c:v>0.187620173458469</c:v>
                </c:pt>
                <c:pt idx="138">
                  <c:v>0.184135070151662</c:v>
                </c:pt>
                <c:pt idx="139">
                  <c:v>0.180263481230824</c:v>
                </c:pt>
                <c:pt idx="140">
                  <c:v>0.17603266338215</c:v>
                </c:pt>
                <c:pt idx="141">
                  <c:v>0.171471927509697</c:v>
                </c:pt>
                <c:pt idx="142">
                  <c:v>0.166612301445905</c:v>
                </c:pt>
                <c:pt idx="143">
                  <c:v>0.161486179833962</c:v>
                </c:pt>
                <c:pt idx="144">
                  <c:v>0.156126966683386</c:v>
                </c:pt>
                <c:pt idx="145">
                  <c:v>0.150568716077408</c:v>
                </c:pt>
                <c:pt idx="146">
                  <c:v>0.144845776380747</c:v>
                </c:pt>
                <c:pt idx="147">
                  <c:v>0.138992443065504</c:v>
                </c:pt>
                <c:pt idx="148">
                  <c:v>0.133042624949383</c:v>
                </c:pt>
                <c:pt idx="149">
                  <c:v>0.127029528234601</c:v>
                </c:pt>
                <c:pt idx="150">
                  <c:v>0.120985362259578</c:v>
                </c:pt>
                <c:pt idx="151">
                  <c:v>0.114941070342123</c:v>
                </c:pt>
                <c:pt idx="152">
                  <c:v>0.108926088516281</c:v>
                </c:pt>
                <c:pt idx="153">
                  <c:v>0.102968134359993</c:v>
                </c:pt>
                <c:pt idx="154">
                  <c:v>0.0970930274916123</c:v>
                </c:pt>
                <c:pt idx="155">
                  <c:v>0.0913245426945167</c:v>
                </c:pt>
                <c:pt idx="156">
                  <c:v>0.0856842960239092</c:v>
                </c:pt>
                <c:pt idx="157">
                  <c:v>0.0801916636709652</c:v>
                </c:pt>
                <c:pt idx="158">
                  <c:v>0.0748637328178776</c:v>
                </c:pt>
                <c:pt idx="159">
                  <c:v>0.0697152832226852</c:v>
                </c:pt>
                <c:pt idx="160">
                  <c:v>0.0647587978329507</c:v>
                </c:pt>
                <c:pt idx="161">
                  <c:v>0.0600045003484974</c:v>
                </c:pt>
                <c:pt idx="162">
                  <c:v>0.0554604173397322</c:v>
                </c:pt>
                <c:pt idx="163">
                  <c:v>0.0511324622819932</c:v>
                </c:pt>
                <c:pt idx="164">
                  <c:v>0.0470245386884474</c:v>
                </c:pt>
                <c:pt idx="165">
                  <c:v>0.0431386594132595</c:v>
                </c:pt>
                <c:pt idx="166">
                  <c:v>0.0394750791504506</c:v>
                </c:pt>
                <c:pt idx="167">
                  <c:v>0.0360324371681123</c:v>
                </c:pt>
                <c:pt idx="168">
                  <c:v>0.0328079073873414</c:v>
                </c:pt>
                <c:pt idx="169">
                  <c:v>0.0297973530344109</c:v>
                </c:pt>
                <c:pt idx="170">
                  <c:v>0.0269954832565967</c:v>
                </c:pt>
                <c:pt idx="171">
                  <c:v>0.0243960092895939</c:v>
                </c:pt>
                <c:pt idx="172">
                  <c:v>0.0219917979902159</c:v>
                </c:pt>
                <c:pt idx="173">
                  <c:v>0.0197750207946872</c:v>
                </c:pt>
                <c:pt idx="174">
                  <c:v>0.0177372964231177</c:v>
                </c:pt>
                <c:pt idx="175">
                  <c:v>0.0158698259178355</c:v>
                </c:pt>
                <c:pt idx="176">
                  <c:v>0.0141635188708022</c:v>
                </c:pt>
                <c:pt idx="177">
                  <c:v>0.0126091099575987</c:v>
                </c:pt>
                <c:pt idx="178">
                  <c:v>0.0111972651474228</c:v>
                </c:pt>
                <c:pt idx="179">
                  <c:v>0.00991867719589887</c:v>
                </c:pt>
                <c:pt idx="180">
                  <c:v>0.00876415024678537</c:v>
                </c:pt>
                <c:pt idx="181">
                  <c:v>0.00772467356719857</c:v>
                </c:pt>
                <c:pt idx="182">
                  <c:v>0.00679148461684369</c:v>
                </c:pt>
                <c:pt idx="183">
                  <c:v>0.00595612180380338</c:v>
                </c:pt>
                <c:pt idx="184">
                  <c:v>0.00521046740721199</c:v>
                </c:pt>
                <c:pt idx="185">
                  <c:v>0.00454678125079615</c:v>
                </c:pt>
                <c:pt idx="186">
                  <c:v>0.00395772579149053</c:v>
                </c:pt>
                <c:pt idx="187">
                  <c:v>0.00343638334530748</c:v>
                </c:pt>
                <c:pt idx="188">
                  <c:v>0.00297626620988836</c:v>
                </c:pt>
                <c:pt idx="189">
                  <c:v>0.00257132046152735</c:v>
                </c:pt>
                <c:pt idx="190">
                  <c:v>0.00221592420596933</c:v>
                </c:pt>
                <c:pt idx="191">
                  <c:v>0.00190488104911119</c:v>
                </c:pt>
                <c:pt idx="192">
                  <c:v>0.00163340952810021</c:v>
                </c:pt>
                <c:pt idx="193">
                  <c:v>0.00139712920743994</c:v>
                </c:pt>
                <c:pt idx="194">
                  <c:v>0.00119204410073261</c:v>
                </c:pt>
                <c:pt idx="195">
                  <c:v>0.00101452402865005</c:v>
                </c:pt>
                <c:pt idx="196">
                  <c:v>0.000861284469526982</c:v>
                </c:pt>
                <c:pt idx="197">
                  <c:v>0.000729365402333495</c:v>
                </c:pt>
                <c:pt idx="198">
                  <c:v>0.000616109584236615</c:v>
                </c:pt>
                <c:pt idx="199">
                  <c:v>0.000519140647830794</c:v>
                </c:pt>
                <c:pt idx="200">
                  <c:v>0.000436341347522956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665544"/>
        <c:axId val="2075668920"/>
      </c:scatterChart>
      <c:valAx>
        <c:axId val="2075665544"/>
        <c:scaling>
          <c:orientation val="minMax"/>
          <c:max val="10.0"/>
          <c:min val="-10.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2075668920"/>
        <c:crosses val="autoZero"/>
        <c:crossBetween val="midCat"/>
        <c:majorUnit val="1.0"/>
        <c:minorUnit val="0.2"/>
      </c:valAx>
      <c:valAx>
        <c:axId val="2075668920"/>
        <c:scaling>
          <c:orientation val="minMax"/>
          <c:max val="1.0"/>
          <c:min val="0.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2075665544"/>
        <c:crosses val="autoZero"/>
        <c:crossBetween val="midCat"/>
        <c:majorUnit val="0.1"/>
        <c:minorUnit val="0.02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 Norm'!$C$216</c:f>
              <c:strCache>
                <c:ptCount val="1"/>
                <c:pt idx="0">
                  <c:v>μ = 2; σ = 2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'p Norm'!$A$217:$A$417</c:f>
              <c:numCache>
                <c:formatCode>General</c:formatCode>
                <c:ptCount val="201"/>
                <c:pt idx="0">
                  <c:v>-10.0</c:v>
                </c:pt>
                <c:pt idx="1">
                  <c:v>-9.9</c:v>
                </c:pt>
                <c:pt idx="2">
                  <c:v>-9.8</c:v>
                </c:pt>
                <c:pt idx="3">
                  <c:v>-9.7</c:v>
                </c:pt>
                <c:pt idx="4">
                  <c:v>-9.6</c:v>
                </c:pt>
                <c:pt idx="5">
                  <c:v>-9.5</c:v>
                </c:pt>
                <c:pt idx="6">
                  <c:v>-9.4</c:v>
                </c:pt>
                <c:pt idx="7">
                  <c:v>-9.3</c:v>
                </c:pt>
                <c:pt idx="8">
                  <c:v>-9.2</c:v>
                </c:pt>
                <c:pt idx="9">
                  <c:v>-9.1</c:v>
                </c:pt>
                <c:pt idx="10">
                  <c:v>-9.0</c:v>
                </c:pt>
                <c:pt idx="11">
                  <c:v>-8.9</c:v>
                </c:pt>
                <c:pt idx="12">
                  <c:v>-8.8</c:v>
                </c:pt>
                <c:pt idx="13">
                  <c:v>-8.7</c:v>
                </c:pt>
                <c:pt idx="14">
                  <c:v>-8.6</c:v>
                </c:pt>
                <c:pt idx="15">
                  <c:v>-8.50000000000001</c:v>
                </c:pt>
                <c:pt idx="16">
                  <c:v>-8.40000000000001</c:v>
                </c:pt>
                <c:pt idx="17">
                  <c:v>-8.30000000000001</c:v>
                </c:pt>
                <c:pt idx="18">
                  <c:v>-8.20000000000001</c:v>
                </c:pt>
                <c:pt idx="19">
                  <c:v>-8.10000000000001</c:v>
                </c:pt>
                <c:pt idx="20">
                  <c:v>-8.00000000000001</c:v>
                </c:pt>
                <c:pt idx="21">
                  <c:v>-7.90000000000001</c:v>
                </c:pt>
                <c:pt idx="22">
                  <c:v>-7.80000000000001</c:v>
                </c:pt>
                <c:pt idx="23">
                  <c:v>-7.70000000000001</c:v>
                </c:pt>
                <c:pt idx="24">
                  <c:v>-7.60000000000001</c:v>
                </c:pt>
                <c:pt idx="25">
                  <c:v>-7.50000000000001</c:v>
                </c:pt>
                <c:pt idx="26">
                  <c:v>-7.40000000000001</c:v>
                </c:pt>
                <c:pt idx="27">
                  <c:v>-7.30000000000001</c:v>
                </c:pt>
                <c:pt idx="28">
                  <c:v>-7.20000000000001</c:v>
                </c:pt>
                <c:pt idx="29">
                  <c:v>-7.10000000000001</c:v>
                </c:pt>
                <c:pt idx="30">
                  <c:v>-7.00000000000001</c:v>
                </c:pt>
                <c:pt idx="31">
                  <c:v>-6.90000000000001</c:v>
                </c:pt>
                <c:pt idx="32">
                  <c:v>-6.80000000000001</c:v>
                </c:pt>
                <c:pt idx="33">
                  <c:v>-6.70000000000001</c:v>
                </c:pt>
                <c:pt idx="34">
                  <c:v>-6.60000000000001</c:v>
                </c:pt>
                <c:pt idx="35">
                  <c:v>-6.50000000000001</c:v>
                </c:pt>
                <c:pt idx="36">
                  <c:v>-6.40000000000001</c:v>
                </c:pt>
                <c:pt idx="37">
                  <c:v>-6.30000000000001</c:v>
                </c:pt>
                <c:pt idx="38">
                  <c:v>-6.20000000000001</c:v>
                </c:pt>
                <c:pt idx="39">
                  <c:v>-6.10000000000001</c:v>
                </c:pt>
                <c:pt idx="40">
                  <c:v>-6.00000000000001</c:v>
                </c:pt>
                <c:pt idx="41">
                  <c:v>-5.90000000000001</c:v>
                </c:pt>
                <c:pt idx="42">
                  <c:v>-5.80000000000001</c:v>
                </c:pt>
                <c:pt idx="43">
                  <c:v>-5.70000000000002</c:v>
                </c:pt>
                <c:pt idx="44">
                  <c:v>-5.60000000000002</c:v>
                </c:pt>
                <c:pt idx="45">
                  <c:v>-5.50000000000002</c:v>
                </c:pt>
                <c:pt idx="46">
                  <c:v>-5.40000000000002</c:v>
                </c:pt>
                <c:pt idx="47">
                  <c:v>-5.30000000000002</c:v>
                </c:pt>
                <c:pt idx="48">
                  <c:v>-5.20000000000002</c:v>
                </c:pt>
                <c:pt idx="49">
                  <c:v>-5.10000000000002</c:v>
                </c:pt>
                <c:pt idx="50">
                  <c:v>-5.00000000000002</c:v>
                </c:pt>
                <c:pt idx="51">
                  <c:v>-4.90000000000002</c:v>
                </c:pt>
                <c:pt idx="52">
                  <c:v>-4.80000000000002</c:v>
                </c:pt>
                <c:pt idx="53">
                  <c:v>-4.70000000000002</c:v>
                </c:pt>
                <c:pt idx="54">
                  <c:v>-4.60000000000002</c:v>
                </c:pt>
                <c:pt idx="55">
                  <c:v>-4.50000000000002</c:v>
                </c:pt>
                <c:pt idx="56">
                  <c:v>-4.40000000000002</c:v>
                </c:pt>
                <c:pt idx="57">
                  <c:v>-4.30000000000002</c:v>
                </c:pt>
                <c:pt idx="58">
                  <c:v>-4.20000000000002</c:v>
                </c:pt>
                <c:pt idx="59">
                  <c:v>-4.10000000000002</c:v>
                </c:pt>
                <c:pt idx="60">
                  <c:v>-4.00000000000002</c:v>
                </c:pt>
                <c:pt idx="61">
                  <c:v>-3.90000000000002</c:v>
                </c:pt>
                <c:pt idx="62">
                  <c:v>-3.80000000000002</c:v>
                </c:pt>
                <c:pt idx="63">
                  <c:v>-3.70000000000002</c:v>
                </c:pt>
                <c:pt idx="64">
                  <c:v>-3.60000000000002</c:v>
                </c:pt>
                <c:pt idx="65">
                  <c:v>-3.50000000000002</c:v>
                </c:pt>
                <c:pt idx="66">
                  <c:v>-3.40000000000002</c:v>
                </c:pt>
                <c:pt idx="67">
                  <c:v>-3.30000000000002</c:v>
                </c:pt>
                <c:pt idx="68">
                  <c:v>-3.20000000000002</c:v>
                </c:pt>
                <c:pt idx="69">
                  <c:v>-3.10000000000002</c:v>
                </c:pt>
                <c:pt idx="70">
                  <c:v>-3.00000000000002</c:v>
                </c:pt>
                <c:pt idx="71">
                  <c:v>-2.90000000000003</c:v>
                </c:pt>
                <c:pt idx="72">
                  <c:v>-2.80000000000003</c:v>
                </c:pt>
                <c:pt idx="73">
                  <c:v>-2.70000000000003</c:v>
                </c:pt>
                <c:pt idx="74">
                  <c:v>-2.60000000000003</c:v>
                </c:pt>
                <c:pt idx="75">
                  <c:v>-2.50000000000003</c:v>
                </c:pt>
                <c:pt idx="76">
                  <c:v>-2.40000000000003</c:v>
                </c:pt>
                <c:pt idx="77">
                  <c:v>-2.30000000000003</c:v>
                </c:pt>
                <c:pt idx="78">
                  <c:v>-2.20000000000003</c:v>
                </c:pt>
                <c:pt idx="79">
                  <c:v>-2.10000000000003</c:v>
                </c:pt>
                <c:pt idx="80">
                  <c:v>-2.00000000000003</c:v>
                </c:pt>
                <c:pt idx="81">
                  <c:v>-1.90000000000003</c:v>
                </c:pt>
                <c:pt idx="82">
                  <c:v>-1.80000000000003</c:v>
                </c:pt>
                <c:pt idx="83">
                  <c:v>-1.70000000000003</c:v>
                </c:pt>
                <c:pt idx="84">
                  <c:v>-1.60000000000003</c:v>
                </c:pt>
                <c:pt idx="85">
                  <c:v>-1.50000000000003</c:v>
                </c:pt>
                <c:pt idx="86">
                  <c:v>-1.40000000000003</c:v>
                </c:pt>
                <c:pt idx="87">
                  <c:v>-1.30000000000003</c:v>
                </c:pt>
                <c:pt idx="88">
                  <c:v>-1.20000000000003</c:v>
                </c:pt>
                <c:pt idx="89">
                  <c:v>-1.10000000000003</c:v>
                </c:pt>
                <c:pt idx="90">
                  <c:v>-1.00000000000003</c:v>
                </c:pt>
                <c:pt idx="91">
                  <c:v>-0.900000000000031</c:v>
                </c:pt>
                <c:pt idx="92">
                  <c:v>-0.800000000000029</c:v>
                </c:pt>
                <c:pt idx="93">
                  <c:v>-0.700000000000029</c:v>
                </c:pt>
                <c:pt idx="94">
                  <c:v>-0.60000000000003</c:v>
                </c:pt>
                <c:pt idx="95">
                  <c:v>-0.50000000000003</c:v>
                </c:pt>
                <c:pt idx="96">
                  <c:v>-0.400000000000031</c:v>
                </c:pt>
                <c:pt idx="97">
                  <c:v>-0.300000000000029</c:v>
                </c:pt>
                <c:pt idx="98">
                  <c:v>-0.200000000000029</c:v>
                </c:pt>
                <c:pt idx="99">
                  <c:v>-0.100000000000041</c:v>
                </c:pt>
                <c:pt idx="100">
                  <c:v>0.0</c:v>
                </c:pt>
                <c:pt idx="101">
                  <c:v>0.0999999999999996</c:v>
                </c:pt>
                <c:pt idx="102">
                  <c:v>0.199999999999999</c:v>
                </c:pt>
                <c:pt idx="103">
                  <c:v>0.300000000000001</c:v>
                </c:pt>
                <c:pt idx="104">
                  <c:v>0.4</c:v>
                </c:pt>
                <c:pt idx="105">
                  <c:v>0.5</c:v>
                </c:pt>
                <c:pt idx="106">
                  <c:v>0.6</c:v>
                </c:pt>
                <c:pt idx="107">
                  <c:v>0.699999999999999</c:v>
                </c:pt>
                <c:pt idx="108">
                  <c:v>0.800000000000001</c:v>
                </c:pt>
                <c:pt idx="109">
                  <c:v>0.9</c:v>
                </c:pt>
                <c:pt idx="110">
                  <c:v>1.0</c:v>
                </c:pt>
                <c:pt idx="111">
                  <c:v>1.1</c:v>
                </c:pt>
                <c:pt idx="112">
                  <c:v>1.2</c:v>
                </c:pt>
                <c:pt idx="113">
                  <c:v>1.3</c:v>
                </c:pt>
                <c:pt idx="114">
                  <c:v>1.4</c:v>
                </c:pt>
                <c:pt idx="115">
                  <c:v>1.5</c:v>
                </c:pt>
                <c:pt idx="116">
                  <c:v>1.6</c:v>
                </c:pt>
                <c:pt idx="117">
                  <c:v>1.7</c:v>
                </c:pt>
                <c:pt idx="118">
                  <c:v>1.8</c:v>
                </c:pt>
                <c:pt idx="119">
                  <c:v>1.9</c:v>
                </c:pt>
                <c:pt idx="120">
                  <c:v>2.0</c:v>
                </c:pt>
                <c:pt idx="121">
                  <c:v>2.1</c:v>
                </c:pt>
                <c:pt idx="122">
                  <c:v>2.2</c:v>
                </c:pt>
                <c:pt idx="123">
                  <c:v>2.3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2.7</c:v>
                </c:pt>
                <c:pt idx="128">
                  <c:v>2.8</c:v>
                </c:pt>
                <c:pt idx="129">
                  <c:v>2.9</c:v>
                </c:pt>
                <c:pt idx="130">
                  <c:v>3.0</c:v>
                </c:pt>
                <c:pt idx="131">
                  <c:v>3.1</c:v>
                </c:pt>
                <c:pt idx="132">
                  <c:v>3.2</c:v>
                </c:pt>
                <c:pt idx="133">
                  <c:v>3.3</c:v>
                </c:pt>
                <c:pt idx="134">
                  <c:v>3.4</c:v>
                </c:pt>
                <c:pt idx="135">
                  <c:v>3.5</c:v>
                </c:pt>
                <c:pt idx="136">
                  <c:v>3.6</c:v>
                </c:pt>
                <c:pt idx="137">
                  <c:v>3.7</c:v>
                </c:pt>
                <c:pt idx="138">
                  <c:v>3.8</c:v>
                </c:pt>
                <c:pt idx="139">
                  <c:v>3.9</c:v>
                </c:pt>
                <c:pt idx="140">
                  <c:v>4.0</c:v>
                </c:pt>
                <c:pt idx="141">
                  <c:v>4.0999999999999</c:v>
                </c:pt>
                <c:pt idx="142">
                  <c:v>4.1999999999999</c:v>
                </c:pt>
                <c:pt idx="143">
                  <c:v>4.2999999999999</c:v>
                </c:pt>
                <c:pt idx="144">
                  <c:v>4.3999999999999</c:v>
                </c:pt>
                <c:pt idx="145">
                  <c:v>4.4999999999999</c:v>
                </c:pt>
                <c:pt idx="146">
                  <c:v>4.5999999999999</c:v>
                </c:pt>
                <c:pt idx="147">
                  <c:v>4.6999999999999</c:v>
                </c:pt>
                <c:pt idx="148">
                  <c:v>4.7999999999999</c:v>
                </c:pt>
                <c:pt idx="149">
                  <c:v>4.8999999999999</c:v>
                </c:pt>
                <c:pt idx="150">
                  <c:v>4.9999999999999</c:v>
                </c:pt>
                <c:pt idx="151">
                  <c:v>5.0999999999999</c:v>
                </c:pt>
                <c:pt idx="152">
                  <c:v>5.1999999999999</c:v>
                </c:pt>
                <c:pt idx="153">
                  <c:v>5.2999999999999</c:v>
                </c:pt>
                <c:pt idx="154">
                  <c:v>5.3999999999999</c:v>
                </c:pt>
                <c:pt idx="155">
                  <c:v>5.4999999999999</c:v>
                </c:pt>
                <c:pt idx="156">
                  <c:v>5.5999999999999</c:v>
                </c:pt>
                <c:pt idx="157">
                  <c:v>5.6999999999999</c:v>
                </c:pt>
                <c:pt idx="158">
                  <c:v>5.7999999999999</c:v>
                </c:pt>
                <c:pt idx="159">
                  <c:v>5.8999999999999</c:v>
                </c:pt>
                <c:pt idx="160">
                  <c:v>5.9999999999999</c:v>
                </c:pt>
                <c:pt idx="161">
                  <c:v>6.0999999999999</c:v>
                </c:pt>
                <c:pt idx="162">
                  <c:v>6.1999999999999</c:v>
                </c:pt>
                <c:pt idx="163">
                  <c:v>6.2999999999999</c:v>
                </c:pt>
                <c:pt idx="164">
                  <c:v>6.3999999999999</c:v>
                </c:pt>
                <c:pt idx="165">
                  <c:v>6.4999999999999</c:v>
                </c:pt>
                <c:pt idx="166">
                  <c:v>6.5999999999999</c:v>
                </c:pt>
                <c:pt idx="167">
                  <c:v>6.6999999999999</c:v>
                </c:pt>
                <c:pt idx="168">
                  <c:v>6.7999999999999</c:v>
                </c:pt>
                <c:pt idx="169">
                  <c:v>6.8999999999999</c:v>
                </c:pt>
                <c:pt idx="170">
                  <c:v>6.9999999999999</c:v>
                </c:pt>
                <c:pt idx="171">
                  <c:v>7.0999999999999</c:v>
                </c:pt>
                <c:pt idx="172">
                  <c:v>7.1999999999999</c:v>
                </c:pt>
                <c:pt idx="173">
                  <c:v>7.2999999999999</c:v>
                </c:pt>
                <c:pt idx="174">
                  <c:v>7.3999999999999</c:v>
                </c:pt>
                <c:pt idx="175">
                  <c:v>7.4999999999999</c:v>
                </c:pt>
                <c:pt idx="176">
                  <c:v>7.5999999999999</c:v>
                </c:pt>
                <c:pt idx="177">
                  <c:v>7.6999999999999</c:v>
                </c:pt>
                <c:pt idx="178">
                  <c:v>7.7999999999999</c:v>
                </c:pt>
                <c:pt idx="179">
                  <c:v>7.8999999999999</c:v>
                </c:pt>
                <c:pt idx="180">
                  <c:v>7.9999999999999</c:v>
                </c:pt>
                <c:pt idx="181">
                  <c:v>8.0999999999999</c:v>
                </c:pt>
                <c:pt idx="182">
                  <c:v>8.1999999999999</c:v>
                </c:pt>
                <c:pt idx="183">
                  <c:v>8.2999999999999</c:v>
                </c:pt>
                <c:pt idx="184">
                  <c:v>8.3999999999999</c:v>
                </c:pt>
                <c:pt idx="185">
                  <c:v>8.4999999999999</c:v>
                </c:pt>
                <c:pt idx="186">
                  <c:v>8.5999999999999</c:v>
                </c:pt>
                <c:pt idx="187">
                  <c:v>8.6999999999999</c:v>
                </c:pt>
                <c:pt idx="188">
                  <c:v>8.7999999999999</c:v>
                </c:pt>
                <c:pt idx="189">
                  <c:v>8.8999999999999</c:v>
                </c:pt>
                <c:pt idx="190">
                  <c:v>8.9999999999999</c:v>
                </c:pt>
                <c:pt idx="191">
                  <c:v>9.0999999999999</c:v>
                </c:pt>
                <c:pt idx="192">
                  <c:v>9.1999999999999</c:v>
                </c:pt>
                <c:pt idx="193">
                  <c:v>9.2999999999999</c:v>
                </c:pt>
                <c:pt idx="194">
                  <c:v>9.3999999999999</c:v>
                </c:pt>
                <c:pt idx="195">
                  <c:v>9.4999999999999</c:v>
                </c:pt>
                <c:pt idx="196">
                  <c:v>9.5999999999999</c:v>
                </c:pt>
                <c:pt idx="197">
                  <c:v>9.6999999999999</c:v>
                </c:pt>
                <c:pt idx="198">
                  <c:v>9.7999999999999</c:v>
                </c:pt>
                <c:pt idx="199">
                  <c:v>9.8999999999999</c:v>
                </c:pt>
                <c:pt idx="200">
                  <c:v>9.9999999999999</c:v>
                </c:pt>
              </c:numCache>
            </c:numRef>
          </c:xVal>
          <c:yVal>
            <c:numRef>
              <c:f>'p Norm'!$C$217:$C$417</c:f>
              <c:numCache>
                <c:formatCode>General</c:formatCode>
                <c:ptCount val="201"/>
                <c:pt idx="0">
                  <c:v>3.03794142491164E-9</c:v>
                </c:pt>
                <c:pt idx="1">
                  <c:v>4.09566920173959E-9</c:v>
                </c:pt>
                <c:pt idx="2">
                  <c:v>5.50788181234115E-9</c:v>
                </c:pt>
                <c:pt idx="3">
                  <c:v>7.38853979324002E-9</c:v>
                </c:pt>
                <c:pt idx="4">
                  <c:v>9.88659820312233E-9</c:v>
                </c:pt>
                <c:pt idx="5">
                  <c:v>1.31962160178529E-8</c:v>
                </c:pt>
                <c:pt idx="6">
                  <c:v>1.75697754741022E-8</c:v>
                </c:pt>
                <c:pt idx="7">
                  <c:v>2.33344339879713E-8</c:v>
                </c:pt>
                <c:pt idx="8">
                  <c:v>3.09131025008293E-8</c:v>
                </c:pt>
                <c:pt idx="9">
                  <c:v>4.08509518927161E-8</c:v>
                </c:pt>
                <c:pt idx="10">
                  <c:v>5.38488002127164E-8</c:v>
                </c:pt>
                <c:pt idx="11">
                  <c:v>7.08050356508059E-8</c:v>
                </c:pt>
                <c:pt idx="12">
                  <c:v>9.28680922277645E-8</c:v>
                </c:pt>
                <c:pt idx="13">
                  <c:v>1.21501927054027E-7</c:v>
                </c:pt>
                <c:pt idx="14">
                  <c:v>1.58567460835799E-7</c:v>
                </c:pt>
                <c:pt idx="15">
                  <c:v>2.06423549431494E-7</c:v>
                </c:pt>
                <c:pt idx="16">
                  <c:v>2.68051767234874E-7</c:v>
                </c:pt>
                <c:pt idx="17">
                  <c:v>3.47210117692759E-7</c:v>
                </c:pt>
                <c:pt idx="18">
                  <c:v>4.48621758119155E-7</c:v>
                </c:pt>
                <c:pt idx="19">
                  <c:v>5.78205951789876E-7</c:v>
                </c:pt>
                <c:pt idx="20">
                  <c:v>7.43359757367129E-7</c:v>
                </c:pt>
                <c:pt idx="21">
                  <c:v>9.53300451561383E-7</c:v>
                </c:pt>
                <c:pt idx="22">
                  <c:v>1.21948037294665E-6</c:v>
                </c:pt>
                <c:pt idx="23">
                  <c:v>1.55608778957443E-6</c:v>
                </c:pt>
                <c:pt idx="24">
                  <c:v>1.98064954551599E-6</c:v>
                </c:pt>
                <c:pt idx="25">
                  <c:v>2.51475364429616E-6</c:v>
                </c:pt>
                <c:pt idx="26">
                  <c:v>3.18491258943348E-6</c:v>
                </c:pt>
                <c:pt idx="27">
                  <c:v>4.02359122824606E-6</c:v>
                </c:pt>
                <c:pt idx="28">
                  <c:v>5.07042603274325E-6</c:v>
                </c:pt>
                <c:pt idx="29">
                  <c:v>6.37366619091657E-6</c:v>
                </c:pt>
                <c:pt idx="30">
                  <c:v>7.99187055345254E-6</c:v>
                </c:pt>
                <c:pt idx="31">
                  <c:v>9.9958983534612E-6</c:v>
                </c:pt>
                <c:pt idx="32">
                  <c:v>1.24712356450265E-5</c:v>
                </c:pt>
                <c:pt idx="33">
                  <c:v>1.55207035289248E-5</c:v>
                </c:pt>
                <c:pt idx="34">
                  <c:v>1.92675983710431E-5</c:v>
                </c:pt>
                <c:pt idx="35">
                  <c:v>2.38593182706019E-5</c:v>
                </c:pt>
                <c:pt idx="36">
                  <c:v>2.94715338782693E-5</c:v>
                </c:pt>
                <c:pt idx="37">
                  <c:v>3.63129651511255E-5</c:v>
                </c:pt>
                <c:pt idx="38">
                  <c:v>4.46308285885655E-5</c:v>
                </c:pt>
                <c:pt idx="39">
                  <c:v>5.47170217198991E-5</c:v>
                </c:pt>
                <c:pt idx="40">
                  <c:v>6.69151128824413E-5</c:v>
                </c:pt>
                <c:pt idx="41">
                  <c:v>8.16282043831194E-5</c:v>
                </c:pt>
                <c:pt idx="42">
                  <c:v>9.93277356963844E-5</c:v>
                </c:pt>
                <c:pt idx="43">
                  <c:v>0.000120563290112992</c:v>
                </c:pt>
                <c:pt idx="44">
                  <c:v>0.000145973462895725</c:v>
                </c:pt>
                <c:pt idx="45">
                  <c:v>0.000176297841183716</c:v>
                </c:pt>
                <c:pt idx="46">
                  <c:v>0.000212390135275368</c:v>
                </c:pt>
                <c:pt idx="47">
                  <c:v>0.000255232487172083</c:v>
                </c:pt>
                <c:pt idx="48">
                  <c:v>0.000305950965056875</c:v>
                </c:pt>
                <c:pt idx="49">
                  <c:v>0.000365832231415142</c:v>
                </c:pt>
                <c:pt idx="50">
                  <c:v>0.000436341347522864</c:v>
                </c:pt>
                <c:pt idx="51">
                  <c:v>0.000519140647830687</c:v>
                </c:pt>
                <c:pt idx="52">
                  <c:v>0.000616109584236488</c:v>
                </c:pt>
                <c:pt idx="53">
                  <c:v>0.000729365402333349</c:v>
                </c:pt>
                <c:pt idx="54">
                  <c:v>0.000861284469526811</c:v>
                </c:pt>
                <c:pt idx="55">
                  <c:v>0.00101452402864985</c:v>
                </c:pt>
                <c:pt idx="56">
                  <c:v>0.00119204410073238</c:v>
                </c:pt>
                <c:pt idx="57">
                  <c:v>0.00139712920743968</c:v>
                </c:pt>
                <c:pt idx="58">
                  <c:v>0.00163340952809991</c:v>
                </c:pt>
                <c:pt idx="59">
                  <c:v>0.00190488104911085</c:v>
                </c:pt>
                <c:pt idx="60">
                  <c:v>0.00221592420596894</c:v>
                </c:pt>
                <c:pt idx="61">
                  <c:v>0.00257132046152689</c:v>
                </c:pt>
                <c:pt idx="62">
                  <c:v>0.00297626620988784</c:v>
                </c:pt>
                <c:pt idx="63">
                  <c:v>0.00343638334530688</c:v>
                </c:pt>
                <c:pt idx="64">
                  <c:v>0.00395772579148987</c:v>
                </c:pt>
                <c:pt idx="65">
                  <c:v>0.0045467812507954</c:v>
                </c:pt>
                <c:pt idx="66">
                  <c:v>0.00521046740721116</c:v>
                </c:pt>
                <c:pt idx="67">
                  <c:v>0.00595612180380243</c:v>
                </c:pt>
                <c:pt idx="68">
                  <c:v>0.00679148461684262</c:v>
                </c:pt>
                <c:pt idx="69">
                  <c:v>0.00772467356719739</c:v>
                </c:pt>
                <c:pt idx="70">
                  <c:v>0.00876415024678405</c:v>
                </c:pt>
                <c:pt idx="71">
                  <c:v>0.00991867719589729</c:v>
                </c:pt>
                <c:pt idx="72">
                  <c:v>0.011197265147421</c:v>
                </c:pt>
                <c:pt idx="73">
                  <c:v>0.0126091099575968</c:v>
                </c:pt>
                <c:pt idx="74">
                  <c:v>0.0141635188708001</c:v>
                </c:pt>
                <c:pt idx="75">
                  <c:v>0.0158698259178332</c:v>
                </c:pt>
                <c:pt idx="76">
                  <c:v>0.0177372964231151</c:v>
                </c:pt>
                <c:pt idx="77">
                  <c:v>0.0197750207946845</c:v>
                </c:pt>
                <c:pt idx="78">
                  <c:v>0.0219917979902129</c:v>
                </c:pt>
                <c:pt idx="79">
                  <c:v>0.0243960092895906</c:v>
                </c:pt>
                <c:pt idx="80">
                  <c:v>0.0269954832565932</c:v>
                </c:pt>
                <c:pt idx="81">
                  <c:v>0.0297973530344071</c:v>
                </c:pt>
                <c:pt idx="82">
                  <c:v>0.0328079073873374</c:v>
                </c:pt>
                <c:pt idx="83">
                  <c:v>0.036032437168108</c:v>
                </c:pt>
                <c:pt idx="84">
                  <c:v>0.039475079150446</c:v>
                </c:pt>
                <c:pt idx="85">
                  <c:v>0.0431386594132546</c:v>
                </c:pt>
                <c:pt idx="86">
                  <c:v>0.0470245386884422</c:v>
                </c:pt>
                <c:pt idx="87">
                  <c:v>0.0511324622819877</c:v>
                </c:pt>
                <c:pt idx="88">
                  <c:v>0.0554604173397264</c:v>
                </c:pt>
                <c:pt idx="89">
                  <c:v>0.0600045003484914</c:v>
                </c:pt>
                <c:pt idx="90">
                  <c:v>0.0647587978329444</c:v>
                </c:pt>
                <c:pt idx="91">
                  <c:v>0.0697152832226786</c:v>
                </c:pt>
                <c:pt idx="92">
                  <c:v>0.0748637328178709</c:v>
                </c:pt>
                <c:pt idx="93">
                  <c:v>0.0801916636709582</c:v>
                </c:pt>
                <c:pt idx="94">
                  <c:v>0.085684296023902</c:v>
                </c:pt>
                <c:pt idx="95">
                  <c:v>0.0913245426945092</c:v>
                </c:pt>
                <c:pt idx="96">
                  <c:v>0.0970930274916046</c:v>
                </c:pt>
                <c:pt idx="97">
                  <c:v>0.102968134359986</c:v>
                </c:pt>
                <c:pt idx="98">
                  <c:v>0.108926088516274</c:v>
                </c:pt>
                <c:pt idx="99">
                  <c:v>0.114941070342114</c:v>
                </c:pt>
                <c:pt idx="100">
                  <c:v>0.120985362259572</c:v>
                </c:pt>
                <c:pt idx="101">
                  <c:v>0.127029528234594</c:v>
                </c:pt>
                <c:pt idx="102">
                  <c:v>0.133042624949377</c:v>
                </c:pt>
                <c:pt idx="103">
                  <c:v>0.138992443065498</c:v>
                </c:pt>
                <c:pt idx="104">
                  <c:v>0.144845776380741</c:v>
                </c:pt>
                <c:pt idx="105">
                  <c:v>0.150568716077402</c:v>
                </c:pt>
                <c:pt idx="106">
                  <c:v>0.156126966683381</c:v>
                </c:pt>
                <c:pt idx="107">
                  <c:v>0.161486179833957</c:v>
                </c:pt>
                <c:pt idx="108">
                  <c:v>0.1666123014459</c:v>
                </c:pt>
                <c:pt idx="109">
                  <c:v>0.171471927509692</c:v>
                </c:pt>
                <c:pt idx="110">
                  <c:v>0.17603266338215</c:v>
                </c:pt>
                <c:pt idx="111">
                  <c:v>0.180263481230824</c:v>
                </c:pt>
                <c:pt idx="112">
                  <c:v>0.184135070151662</c:v>
                </c:pt>
                <c:pt idx="113">
                  <c:v>0.187620173458469</c:v>
                </c:pt>
                <c:pt idx="114">
                  <c:v>0.190693907730262</c:v>
                </c:pt>
                <c:pt idx="115">
                  <c:v>0.193334058401425</c:v>
                </c:pt>
                <c:pt idx="116">
                  <c:v>0.195521346987728</c:v>
                </c:pt>
                <c:pt idx="117">
                  <c:v>0.197239665453944</c:v>
                </c:pt>
                <c:pt idx="118">
                  <c:v>0.198476273738506</c:v>
                </c:pt>
                <c:pt idx="119">
                  <c:v>0.199221957047382</c:v>
                </c:pt>
                <c:pt idx="120">
                  <c:v>0.199471140200716</c:v>
                </c:pt>
                <c:pt idx="121">
                  <c:v>0.199221957047382</c:v>
                </c:pt>
                <c:pt idx="122">
                  <c:v>0.198476273738506</c:v>
                </c:pt>
                <c:pt idx="123">
                  <c:v>0.197239665453944</c:v>
                </c:pt>
                <c:pt idx="124">
                  <c:v>0.195521346987728</c:v>
                </c:pt>
                <c:pt idx="125">
                  <c:v>0.193334058401425</c:v>
                </c:pt>
                <c:pt idx="126">
                  <c:v>0.190693907730262</c:v>
                </c:pt>
                <c:pt idx="127">
                  <c:v>0.187620173458469</c:v>
                </c:pt>
                <c:pt idx="128">
                  <c:v>0.184135070151662</c:v>
                </c:pt>
                <c:pt idx="129">
                  <c:v>0.180263481230824</c:v>
                </c:pt>
                <c:pt idx="130">
                  <c:v>0.17603266338215</c:v>
                </c:pt>
                <c:pt idx="131">
                  <c:v>0.171471927509692</c:v>
                </c:pt>
                <c:pt idx="132">
                  <c:v>0.1666123014459</c:v>
                </c:pt>
                <c:pt idx="133">
                  <c:v>0.161486179833957</c:v>
                </c:pt>
                <c:pt idx="134">
                  <c:v>0.156126966683381</c:v>
                </c:pt>
                <c:pt idx="135">
                  <c:v>0.150568716077402</c:v>
                </c:pt>
                <c:pt idx="136">
                  <c:v>0.144845776380741</c:v>
                </c:pt>
                <c:pt idx="137">
                  <c:v>0.138992443065498</c:v>
                </c:pt>
                <c:pt idx="138">
                  <c:v>0.133042624949377</c:v>
                </c:pt>
                <c:pt idx="139">
                  <c:v>0.127029528234595</c:v>
                </c:pt>
                <c:pt idx="140">
                  <c:v>0.120985362259572</c:v>
                </c:pt>
                <c:pt idx="141">
                  <c:v>0.114941070342123</c:v>
                </c:pt>
                <c:pt idx="142">
                  <c:v>0.108926088516281</c:v>
                </c:pt>
                <c:pt idx="143">
                  <c:v>0.102968134359993</c:v>
                </c:pt>
                <c:pt idx="144">
                  <c:v>0.0970930274916123</c:v>
                </c:pt>
                <c:pt idx="145">
                  <c:v>0.0913245426945167</c:v>
                </c:pt>
                <c:pt idx="146">
                  <c:v>0.0856842960239092</c:v>
                </c:pt>
                <c:pt idx="147">
                  <c:v>0.0801916636709652</c:v>
                </c:pt>
                <c:pt idx="148">
                  <c:v>0.0748637328178776</c:v>
                </c:pt>
                <c:pt idx="149">
                  <c:v>0.0697152832226852</c:v>
                </c:pt>
                <c:pt idx="150">
                  <c:v>0.0647587978329507</c:v>
                </c:pt>
                <c:pt idx="151">
                  <c:v>0.0600045003484974</c:v>
                </c:pt>
                <c:pt idx="152">
                  <c:v>0.0554604173397322</c:v>
                </c:pt>
                <c:pt idx="153">
                  <c:v>0.0511324622819932</c:v>
                </c:pt>
                <c:pt idx="154">
                  <c:v>0.0470245386884474</c:v>
                </c:pt>
                <c:pt idx="155">
                  <c:v>0.0431386594132595</c:v>
                </c:pt>
                <c:pt idx="156">
                  <c:v>0.0394750791504506</c:v>
                </c:pt>
                <c:pt idx="157">
                  <c:v>0.0360324371681123</c:v>
                </c:pt>
                <c:pt idx="158">
                  <c:v>0.0328079073873414</c:v>
                </c:pt>
                <c:pt idx="159">
                  <c:v>0.0297973530344109</c:v>
                </c:pt>
                <c:pt idx="160">
                  <c:v>0.0269954832565967</c:v>
                </c:pt>
                <c:pt idx="161">
                  <c:v>0.0243960092895939</c:v>
                </c:pt>
                <c:pt idx="162">
                  <c:v>0.0219917979902159</c:v>
                </c:pt>
                <c:pt idx="163">
                  <c:v>0.0197750207946872</c:v>
                </c:pt>
                <c:pt idx="164">
                  <c:v>0.0177372964231177</c:v>
                </c:pt>
                <c:pt idx="165">
                  <c:v>0.0158698259178355</c:v>
                </c:pt>
                <c:pt idx="166">
                  <c:v>0.0141635188708022</c:v>
                </c:pt>
                <c:pt idx="167">
                  <c:v>0.0126091099575987</c:v>
                </c:pt>
                <c:pt idx="168">
                  <c:v>0.0111972651474228</c:v>
                </c:pt>
                <c:pt idx="169">
                  <c:v>0.00991867719589887</c:v>
                </c:pt>
                <c:pt idx="170">
                  <c:v>0.00876415024678537</c:v>
                </c:pt>
                <c:pt idx="171">
                  <c:v>0.00772467356719857</c:v>
                </c:pt>
                <c:pt idx="172">
                  <c:v>0.00679148461684369</c:v>
                </c:pt>
                <c:pt idx="173">
                  <c:v>0.00595612180380337</c:v>
                </c:pt>
                <c:pt idx="174">
                  <c:v>0.005210467407212</c:v>
                </c:pt>
                <c:pt idx="175">
                  <c:v>0.00454678125079615</c:v>
                </c:pt>
                <c:pt idx="176">
                  <c:v>0.00395772579149053</c:v>
                </c:pt>
                <c:pt idx="177">
                  <c:v>0.00343638334530748</c:v>
                </c:pt>
                <c:pt idx="178">
                  <c:v>0.00297626620988836</c:v>
                </c:pt>
                <c:pt idx="179">
                  <c:v>0.00257132046152735</c:v>
                </c:pt>
                <c:pt idx="180">
                  <c:v>0.00221592420596934</c:v>
                </c:pt>
                <c:pt idx="181">
                  <c:v>0.00190488104911119</c:v>
                </c:pt>
                <c:pt idx="182">
                  <c:v>0.00163340952810021</c:v>
                </c:pt>
                <c:pt idx="183">
                  <c:v>0.00139712920743994</c:v>
                </c:pt>
                <c:pt idx="184">
                  <c:v>0.00119204410073261</c:v>
                </c:pt>
                <c:pt idx="185">
                  <c:v>0.00101452402865005</c:v>
                </c:pt>
                <c:pt idx="186">
                  <c:v>0.000861284469526982</c:v>
                </c:pt>
                <c:pt idx="187">
                  <c:v>0.000729365402333495</c:v>
                </c:pt>
                <c:pt idx="188">
                  <c:v>0.000616109584236615</c:v>
                </c:pt>
                <c:pt idx="189">
                  <c:v>0.000519140647830794</c:v>
                </c:pt>
                <c:pt idx="190">
                  <c:v>0.000436341347522956</c:v>
                </c:pt>
                <c:pt idx="191">
                  <c:v>0.00036583223141522</c:v>
                </c:pt>
                <c:pt idx="192">
                  <c:v>0.000305950965056941</c:v>
                </c:pt>
                <c:pt idx="193">
                  <c:v>0.000255232487172139</c:v>
                </c:pt>
                <c:pt idx="194">
                  <c:v>0.000212390135275415</c:v>
                </c:pt>
                <c:pt idx="195">
                  <c:v>0.000176297841183756</c:v>
                </c:pt>
                <c:pt idx="196">
                  <c:v>0.000145973462895758</c:v>
                </c:pt>
                <c:pt idx="197">
                  <c:v>0.00012056329011302</c:v>
                </c:pt>
                <c:pt idx="198">
                  <c:v>9.93277356964057E-5</c:v>
                </c:pt>
                <c:pt idx="199">
                  <c:v>8.1628204383137E-5</c:v>
                </c:pt>
                <c:pt idx="200">
                  <c:v>6.6915112882456E-5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721512"/>
        <c:axId val="2075724536"/>
      </c:scatterChart>
      <c:valAx>
        <c:axId val="2075721512"/>
        <c:scaling>
          <c:orientation val="minMax"/>
          <c:max val="10.0"/>
          <c:min val="-10.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2075724536"/>
        <c:crosses val="autoZero"/>
        <c:crossBetween val="midCat"/>
        <c:majorUnit val="1.0"/>
        <c:minorUnit val="0.2"/>
      </c:valAx>
      <c:valAx>
        <c:axId val="2075724536"/>
        <c:scaling>
          <c:orientation val="minMax"/>
          <c:max val="1.0"/>
          <c:min val="0.0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2075721512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CLT!$M$23</c:f>
          <c:strCache>
            <c:ptCount val="1"/>
            <c:pt idx="0">
              <c:v>Uniformly distributed random variable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47625">
              <a:noFill/>
            </a:ln>
          </c:spPr>
          <c:invertIfNegative val="0"/>
          <c:cat>
            <c:strRef>
              <c:f>CLT!$E$17:$E$26</c:f>
              <c:strCache>
                <c:ptCount val="10"/>
                <c:pt idx="0">
                  <c:v>0 &lt; x &lt;= 0.1</c:v>
                </c:pt>
                <c:pt idx="1">
                  <c:v>0.1 &lt; x &lt;= 0.2</c:v>
                </c:pt>
                <c:pt idx="2">
                  <c:v>0.2 &lt; x &lt;= 0.3</c:v>
                </c:pt>
                <c:pt idx="3">
                  <c:v>0.3 &lt; x &lt;= 0.4</c:v>
                </c:pt>
                <c:pt idx="4">
                  <c:v>0.4 &lt; x &lt;= 0.5</c:v>
                </c:pt>
                <c:pt idx="5">
                  <c:v>0.5 &lt; x &lt;= 0.6</c:v>
                </c:pt>
                <c:pt idx="6">
                  <c:v>0.6 &lt; x &lt;= 0.7</c:v>
                </c:pt>
                <c:pt idx="7">
                  <c:v>0.7 &lt; x &lt;= 0.8</c:v>
                </c:pt>
                <c:pt idx="8">
                  <c:v>0.8 &lt; x &lt;= 0.9</c:v>
                </c:pt>
                <c:pt idx="9">
                  <c:v>0.9 &lt; x &lt;= 1</c:v>
                </c:pt>
              </c:strCache>
            </c:strRef>
          </c:cat>
          <c:val>
            <c:numRef>
              <c:f>CLT!$F$17:$F$26</c:f>
              <c:numCache>
                <c:formatCode>General</c:formatCode>
                <c:ptCount val="10"/>
                <c:pt idx="0">
                  <c:v>136.0</c:v>
                </c:pt>
                <c:pt idx="1">
                  <c:v>166.0</c:v>
                </c:pt>
                <c:pt idx="2">
                  <c:v>163.0</c:v>
                </c:pt>
                <c:pt idx="3">
                  <c:v>154.0</c:v>
                </c:pt>
                <c:pt idx="4">
                  <c:v>168.0</c:v>
                </c:pt>
                <c:pt idx="5">
                  <c:v>171.0</c:v>
                </c:pt>
                <c:pt idx="6">
                  <c:v>168.0</c:v>
                </c:pt>
                <c:pt idx="7">
                  <c:v>159.0</c:v>
                </c:pt>
                <c:pt idx="8">
                  <c:v>157.0</c:v>
                </c:pt>
                <c:pt idx="9">
                  <c:v>158.0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76899336"/>
        <c:axId val="2076904616"/>
      </c:barChart>
      <c:catAx>
        <c:axId val="2076899336"/>
        <c:scaling>
          <c:orientation val="minMax"/>
        </c:scaling>
        <c:delete val="0"/>
        <c:axPos val="b"/>
        <c:title>
          <c:tx>
            <c:strRef>
              <c:f>CLT!$M$29</c:f>
              <c:strCache>
                <c:ptCount val="1"/>
                <c:pt idx="0">
                  <c:v>The value of the random variable, x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200"/>
              </a:pPr>
              <a:endParaRPr lang="en-US"/>
            </a:p>
          </c:txPr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6904616"/>
        <c:crosses val="autoZero"/>
        <c:auto val="1"/>
        <c:lblAlgn val="ctr"/>
        <c:lblOffset val="100"/>
        <c:noMultiLvlLbl val="0"/>
      </c:catAx>
      <c:valAx>
        <c:axId val="2076904616"/>
        <c:scaling>
          <c:orientation val="minMax"/>
        </c:scaling>
        <c:delete val="0"/>
        <c:axPos val="l"/>
        <c:majorGridlines/>
        <c:title>
          <c:tx>
            <c:strRef>
              <c:f>CLT!$M$26</c:f>
              <c:strCache>
                <c:ptCount val="1"/>
                <c:pt idx="0">
                  <c:v>Frequency, n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 sz="120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6899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CLT!$M$32</c:f>
          <c:strCache>
            <c:ptCount val="1"/>
            <c:pt idx="0">
              <c:v>Average of four independent uniformly distributed random variables</c:v>
            </c:pt>
          </c:strCache>
        </c:strRef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47625">
              <a:noFill/>
            </a:ln>
          </c:spPr>
          <c:invertIfNegative val="0"/>
          <c:cat>
            <c:strRef>
              <c:f>CLT!$E$17:$E$26</c:f>
              <c:strCache>
                <c:ptCount val="10"/>
                <c:pt idx="0">
                  <c:v>0 &lt; x &lt;= 0.1</c:v>
                </c:pt>
                <c:pt idx="1">
                  <c:v>0.1 &lt; x &lt;= 0.2</c:v>
                </c:pt>
                <c:pt idx="2">
                  <c:v>0.2 &lt; x &lt;= 0.3</c:v>
                </c:pt>
                <c:pt idx="3">
                  <c:v>0.3 &lt; x &lt;= 0.4</c:v>
                </c:pt>
                <c:pt idx="4">
                  <c:v>0.4 &lt; x &lt;= 0.5</c:v>
                </c:pt>
                <c:pt idx="5">
                  <c:v>0.5 &lt; x &lt;= 0.6</c:v>
                </c:pt>
                <c:pt idx="6">
                  <c:v>0.6 &lt; x &lt;= 0.7</c:v>
                </c:pt>
                <c:pt idx="7">
                  <c:v>0.7 &lt; x &lt;= 0.8</c:v>
                </c:pt>
                <c:pt idx="8">
                  <c:v>0.8 &lt; x &lt;= 0.9</c:v>
                </c:pt>
                <c:pt idx="9">
                  <c:v>0.9 &lt; x &lt;= 1</c:v>
                </c:pt>
              </c:strCache>
            </c:strRef>
          </c:cat>
          <c:val>
            <c:numRef>
              <c:f>CLT!$H$17:$H$26</c:f>
              <c:numCache>
                <c:formatCode>General</c:formatCode>
                <c:ptCount val="10"/>
                <c:pt idx="0">
                  <c:v>2.0</c:v>
                </c:pt>
                <c:pt idx="1">
                  <c:v>24.0</c:v>
                </c:pt>
                <c:pt idx="2">
                  <c:v>124.0</c:v>
                </c:pt>
                <c:pt idx="3">
                  <c:v>286.0</c:v>
                </c:pt>
                <c:pt idx="4">
                  <c:v>408.0</c:v>
                </c:pt>
                <c:pt idx="5">
                  <c:v>384.0</c:v>
                </c:pt>
                <c:pt idx="6">
                  <c:v>231.0</c:v>
                </c:pt>
                <c:pt idx="7">
                  <c:v>110.0</c:v>
                </c:pt>
                <c:pt idx="8">
                  <c:v>30.0</c:v>
                </c:pt>
                <c:pt idx="9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76935656"/>
        <c:axId val="2076940888"/>
      </c:barChart>
      <c:catAx>
        <c:axId val="2076935656"/>
        <c:scaling>
          <c:orientation val="minMax"/>
        </c:scaling>
        <c:delete val="0"/>
        <c:axPos val="b"/>
        <c:title>
          <c:tx>
            <c:strRef>
              <c:f>CLT!$M$29</c:f>
              <c:strCache>
                <c:ptCount val="1"/>
                <c:pt idx="0">
                  <c:v>The value of the random variable, x</c:v>
                </c:pt>
              </c:strCache>
            </c:strRef>
          </c:tx>
          <c:overlay val="0"/>
          <c:txPr>
            <a:bodyPr/>
            <a:lstStyle/>
            <a:p>
              <a:pPr>
                <a:defRPr sz="1200"/>
              </a:pPr>
              <a:endParaRPr lang="en-US"/>
            </a:p>
          </c:txPr>
        </c:title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076940888"/>
        <c:crosses val="autoZero"/>
        <c:auto val="1"/>
        <c:lblAlgn val="ctr"/>
        <c:lblOffset val="100"/>
        <c:noMultiLvlLbl val="0"/>
      </c:catAx>
      <c:valAx>
        <c:axId val="2076940888"/>
        <c:scaling>
          <c:orientation val="minMax"/>
        </c:scaling>
        <c:delete val="0"/>
        <c:axPos val="l"/>
        <c:majorGridlines/>
        <c:title>
          <c:tx>
            <c:strRef>
              <c:f>CLT!$M$26</c:f>
              <c:strCache>
                <c:ptCount val="1"/>
                <c:pt idx="0">
                  <c:v>Frequency, n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 sz="1200"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6935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'de Moivre–Laplace'!$M$22</c:f>
          <c:strCache>
            <c:ptCount val="1"/>
            <c:pt idx="0">
              <c:v>binomial distribution (n = 2, p = 0.5)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 Moivre–Laplace'!$B$204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0000FF"/>
            </a:solidFill>
            <a:ln w="47625">
              <a:noFill/>
            </a:ln>
          </c:spPr>
          <c:invertIfNegative val="0"/>
          <c:cat>
            <c:numRef>
              <c:f>'de Moivre–Laplace'!$A$205:$A$207</c:f>
              <c:numCache>
                <c:formatCode>General</c:formatCode>
                <c:ptCount val="3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</c:numCache>
            </c:numRef>
          </c:cat>
          <c:val>
            <c:numRef>
              <c:f>'de Moivre–Laplace'!$B$205:$B$207</c:f>
              <c:numCache>
                <c:formatCode>General</c:formatCode>
                <c:ptCount val="3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75990344"/>
        <c:axId val="2075995608"/>
      </c:barChart>
      <c:catAx>
        <c:axId val="2075990344"/>
        <c:scaling>
          <c:orientation val="minMax"/>
        </c:scaling>
        <c:delete val="0"/>
        <c:axPos val="b"/>
        <c:title>
          <c:tx>
            <c:strRef>
              <c:f>'de Moivre–Laplace'!$M$16</c:f>
              <c:strCache>
                <c:ptCount val="1"/>
                <c:pt idx="0">
                  <c:v>number of heads</c:v>
                </c:pt>
              </c:strCache>
            </c:strRef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5995608"/>
        <c:crosses val="autoZero"/>
        <c:auto val="1"/>
        <c:lblAlgn val="ctr"/>
        <c:lblOffset val="100"/>
        <c:noMultiLvlLbl val="0"/>
      </c:catAx>
      <c:valAx>
        <c:axId val="2075995608"/>
        <c:scaling>
          <c:orientation val="minMax"/>
        </c:scaling>
        <c:delete val="0"/>
        <c:axPos val="l"/>
        <c:majorGridlines/>
        <c:title>
          <c:tx>
            <c:strRef>
              <c:f>'de Moivre–Laplace'!$M$19</c:f>
              <c:strCache>
                <c:ptCount val="1"/>
                <c:pt idx="0">
                  <c:v>Probability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075990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image" Target="../media/image6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9.xml"/><Relationship Id="rId12" Type="http://schemas.openxmlformats.org/officeDocument/2006/relationships/chart" Target="../charts/chart20.xml"/><Relationship Id="rId13" Type="http://schemas.openxmlformats.org/officeDocument/2006/relationships/chart" Target="../charts/chart21.xml"/><Relationship Id="rId1" Type="http://schemas.openxmlformats.org/officeDocument/2006/relationships/chart" Target="../charts/chart9.xml"/><Relationship Id="rId2" Type="http://schemas.openxmlformats.org/officeDocument/2006/relationships/chart" Target="../charts/chart10.xml"/><Relationship Id="rId3" Type="http://schemas.openxmlformats.org/officeDocument/2006/relationships/chart" Target="../charts/chart11.xml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<Relationship Id="rId8" Type="http://schemas.openxmlformats.org/officeDocument/2006/relationships/chart" Target="../charts/chart16.xml"/><Relationship Id="rId9" Type="http://schemas.openxmlformats.org/officeDocument/2006/relationships/chart" Target="../charts/chart17.xml"/><Relationship Id="rId10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4" Type="http://schemas.openxmlformats.org/officeDocument/2006/relationships/image" Target="../media/image4.emf"/><Relationship Id="rId5" Type="http://schemas.openxmlformats.org/officeDocument/2006/relationships/image" Target="../media/image5.emf"/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4" Type="http://schemas.openxmlformats.org/officeDocument/2006/relationships/image" Target="../media/image11.emf"/><Relationship Id="rId5" Type="http://schemas.openxmlformats.org/officeDocument/2006/relationships/image" Target="../media/image12.emf"/><Relationship Id="rId6" Type="http://schemas.openxmlformats.org/officeDocument/2006/relationships/image" Target="../media/image1.emf"/><Relationship Id="rId7" Type="http://schemas.openxmlformats.org/officeDocument/2006/relationships/image" Target="../media/image2.emf"/><Relationship Id="rId1" Type="http://schemas.openxmlformats.org/officeDocument/2006/relationships/image" Target="../media/image8.emf"/><Relationship Id="rId2" Type="http://schemas.openxmlformats.org/officeDocument/2006/relationships/image" Target="../media/image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4474662</xdr:colOff>
      <xdr:row>7</xdr:row>
      <xdr:rowOff>82655</xdr:rowOff>
    </xdr:from>
    <xdr:to>
      <xdr:col>6</xdr:col>
      <xdr:colOff>111315</xdr:colOff>
      <xdr:row>21</xdr:row>
      <xdr:rowOff>158855</xdr:rowOff>
    </xdr:to>
    <xdr:grpSp>
      <xdr:nvGrpSpPr>
        <xdr:cNvPr id="70" name="Gruppieren 69"/>
        <xdr:cNvGrpSpPr/>
      </xdr:nvGrpSpPr>
      <xdr:grpSpPr>
        <a:xfrm>
          <a:off x="5300162" y="2013055"/>
          <a:ext cx="5644253" cy="2565400"/>
          <a:chOff x="798640" y="1020640"/>
          <a:chExt cx="4381750" cy="2743200"/>
        </a:xfrm>
      </xdr:grpSpPr>
      <xdr:graphicFrame macro="">
        <xdr:nvGraphicFramePr>
          <xdr:cNvPr id="16" name="Diagramm 15"/>
          <xdr:cNvGraphicFramePr/>
        </xdr:nvGraphicFramePr>
        <xdr:xfrm>
          <a:off x="798640" y="1020640"/>
          <a:ext cx="4366841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7" name="Textfeld 16"/>
          <xdr:cNvSpPr txBox="1"/>
        </xdr:nvSpPr>
        <xdr:spPr>
          <a:xfrm>
            <a:off x="2935834" y="1093860"/>
            <a:ext cx="52264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hu-HU" sz="1100"/>
              <a:t>dp/dx</a:t>
            </a:r>
          </a:p>
        </xdr:txBody>
      </xdr:sp>
      <xdr:sp macro="" textlink="">
        <xdr:nvSpPr>
          <xdr:cNvPr id="51" name="Textfeld 50"/>
          <xdr:cNvSpPr txBox="1"/>
        </xdr:nvSpPr>
        <xdr:spPr>
          <a:xfrm>
            <a:off x="4934617" y="3263309"/>
            <a:ext cx="2457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hu-HU" sz="1100"/>
              <a:t>x</a:t>
            </a:r>
          </a:p>
        </xdr:txBody>
      </xdr:sp>
    </xdr:grpSp>
    <xdr:clientData/>
  </xdr:twoCellAnchor>
  <xdr:twoCellAnchor>
    <xdr:from>
      <xdr:col>1</xdr:col>
      <xdr:colOff>307001</xdr:colOff>
      <xdr:row>25</xdr:row>
      <xdr:rowOff>39879</xdr:rowOff>
    </xdr:from>
    <xdr:to>
      <xdr:col>1</xdr:col>
      <xdr:colOff>4885281</xdr:colOff>
      <xdr:row>39</xdr:row>
      <xdr:rowOff>116079</xdr:rowOff>
    </xdr:to>
    <xdr:grpSp>
      <xdr:nvGrpSpPr>
        <xdr:cNvPr id="59" name="Gruppieren 58"/>
        <xdr:cNvGrpSpPr/>
      </xdr:nvGrpSpPr>
      <xdr:grpSpPr>
        <a:xfrm>
          <a:off x="1132501" y="5348479"/>
          <a:ext cx="4578280" cy="2565400"/>
          <a:chOff x="805962" y="4456967"/>
          <a:chExt cx="4572000" cy="2743200"/>
        </a:xfrm>
      </xdr:grpSpPr>
      <xdr:grpSp>
        <xdr:nvGrpSpPr>
          <xdr:cNvPr id="40" name="Gruppieren 39"/>
          <xdr:cNvGrpSpPr/>
        </xdr:nvGrpSpPr>
        <xdr:grpSpPr>
          <a:xfrm>
            <a:off x="805962" y="4456967"/>
            <a:ext cx="4572000" cy="2743200"/>
            <a:chOff x="798635" y="4815986"/>
            <a:chExt cx="4572000" cy="2743200"/>
          </a:xfrm>
        </xdr:grpSpPr>
        <xdr:graphicFrame macro="">
          <xdr:nvGraphicFramePr>
            <xdr:cNvPr id="18" name="Diagramm 17"/>
            <xdr:cNvGraphicFramePr/>
          </xdr:nvGraphicFramePr>
          <xdr:xfrm>
            <a:off x="798635" y="4815986"/>
            <a:ext cx="45720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cxnSp macro="">
          <xdr:nvCxnSpPr>
            <xdr:cNvPr id="20" name="Gerade Verbindung mit Pfeil 19"/>
            <xdr:cNvCxnSpPr/>
          </xdr:nvCxnSpPr>
          <xdr:spPr>
            <a:xfrm flipH="1">
              <a:off x="3088076" y="6850671"/>
              <a:ext cx="417636" cy="7327"/>
            </a:xfrm>
            <a:prstGeom prst="straightConnector1">
              <a:avLst/>
            </a:prstGeom>
            <a:ln>
              <a:tailEnd type="arrow"/>
            </a:ln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64" name="Textfeld 63"/>
          <xdr:cNvSpPr txBox="1"/>
        </xdr:nvSpPr>
        <xdr:spPr>
          <a:xfrm>
            <a:off x="3047999" y="5001068"/>
            <a:ext cx="52754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hu-HU" sz="1100"/>
              <a:t>dp/dx</a:t>
            </a:r>
          </a:p>
        </xdr:txBody>
      </xdr:sp>
      <xdr:sp macro="" textlink="">
        <xdr:nvSpPr>
          <xdr:cNvPr id="67" name="Textfeld 66"/>
          <xdr:cNvSpPr txBox="1"/>
        </xdr:nvSpPr>
        <xdr:spPr>
          <a:xfrm>
            <a:off x="5118588" y="6672083"/>
            <a:ext cx="2457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hu-HU" sz="1100"/>
              <a:t>x</a:t>
            </a:r>
          </a:p>
        </xdr:txBody>
      </xdr:sp>
    </xdr:grpSp>
    <xdr:clientData/>
  </xdr:twoCellAnchor>
  <xdr:twoCellAnchor>
    <xdr:from>
      <xdr:col>1</xdr:col>
      <xdr:colOff>303544</xdr:colOff>
      <xdr:row>41</xdr:row>
      <xdr:rowOff>52336</xdr:rowOff>
    </xdr:from>
    <xdr:to>
      <xdr:col>1</xdr:col>
      <xdr:colOff>4881824</xdr:colOff>
      <xdr:row>55</xdr:row>
      <xdr:rowOff>128536</xdr:rowOff>
    </xdr:to>
    <xdr:grpSp>
      <xdr:nvGrpSpPr>
        <xdr:cNvPr id="58" name="Gruppieren 57"/>
        <xdr:cNvGrpSpPr/>
      </xdr:nvGrpSpPr>
      <xdr:grpSpPr>
        <a:xfrm>
          <a:off x="1129044" y="8205736"/>
          <a:ext cx="4578280" cy="2565400"/>
          <a:chOff x="805962" y="7495443"/>
          <a:chExt cx="4572000" cy="2743200"/>
        </a:xfrm>
      </xdr:grpSpPr>
      <xdr:grpSp>
        <xdr:nvGrpSpPr>
          <xdr:cNvPr id="55" name="Gruppieren 54"/>
          <xdr:cNvGrpSpPr/>
        </xdr:nvGrpSpPr>
        <xdr:grpSpPr>
          <a:xfrm>
            <a:off x="805962" y="7495443"/>
            <a:ext cx="4572000" cy="2743200"/>
            <a:chOff x="798635" y="8228135"/>
            <a:chExt cx="4572000" cy="2743200"/>
          </a:xfrm>
        </xdr:grpSpPr>
        <xdr:graphicFrame macro="">
          <xdr:nvGraphicFramePr>
            <xdr:cNvPr id="52" name="Diagramm 51"/>
            <xdr:cNvGraphicFramePr>
              <a:graphicFrameLocks/>
            </xdr:cNvGraphicFramePr>
          </xdr:nvGraphicFramePr>
          <xdr:xfrm>
            <a:off x="798635" y="8228135"/>
            <a:ext cx="45720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cxnSp macro="">
          <xdr:nvCxnSpPr>
            <xdr:cNvPr id="54" name="Gerade Verbindung mit Pfeil 53"/>
            <xdr:cNvCxnSpPr/>
          </xdr:nvCxnSpPr>
          <xdr:spPr>
            <a:xfrm flipH="1" flipV="1">
              <a:off x="3289789" y="10418885"/>
              <a:ext cx="218346" cy="5861"/>
            </a:xfrm>
            <a:prstGeom prst="straightConnector1">
              <a:avLst/>
            </a:prstGeom>
            <a:ln>
              <a:tailEnd type="arrow"/>
            </a:ln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  <xdr:cxnSp macro="">
          <xdr:nvCxnSpPr>
            <xdr:cNvPr id="57" name="Gerade Verbindung mit Pfeil 56"/>
            <xdr:cNvCxnSpPr/>
          </xdr:nvCxnSpPr>
          <xdr:spPr>
            <a:xfrm>
              <a:off x="2664073" y="10423282"/>
              <a:ext cx="222735" cy="2930"/>
            </a:xfrm>
            <a:prstGeom prst="straightConnector1">
              <a:avLst/>
            </a:prstGeom>
            <a:ln>
              <a:tailEnd type="arrow"/>
            </a:ln>
          </xdr:spPr>
          <xdr:style>
            <a:lnRef idx="2">
              <a:schemeClr val="accent2"/>
            </a:lnRef>
            <a:fillRef idx="0">
              <a:schemeClr val="accent2"/>
            </a:fillRef>
            <a:effectRef idx="1">
              <a:schemeClr val="accent2"/>
            </a:effectRef>
            <a:fontRef idx="minor">
              <a:schemeClr val="tx1"/>
            </a:fontRef>
          </xdr:style>
        </xdr:cxnSp>
      </xdr:grpSp>
      <xdr:sp macro="" textlink="">
        <xdr:nvSpPr>
          <xdr:cNvPr id="65" name="Textfeld 64"/>
          <xdr:cNvSpPr txBox="1"/>
        </xdr:nvSpPr>
        <xdr:spPr>
          <a:xfrm>
            <a:off x="3053861" y="7992208"/>
            <a:ext cx="52754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hu-HU" sz="1100"/>
              <a:t>dp/dx</a:t>
            </a:r>
          </a:p>
        </xdr:txBody>
      </xdr:sp>
      <xdr:sp macro="" textlink="">
        <xdr:nvSpPr>
          <xdr:cNvPr id="68" name="Textfeld 67"/>
          <xdr:cNvSpPr txBox="1"/>
        </xdr:nvSpPr>
        <xdr:spPr>
          <a:xfrm>
            <a:off x="5124450" y="9716470"/>
            <a:ext cx="2457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hu-HU" sz="1100"/>
              <a:t>x</a:t>
            </a:r>
          </a:p>
        </xdr:txBody>
      </xdr:sp>
    </xdr:grpSp>
    <xdr:clientData/>
  </xdr:twoCellAnchor>
  <xdr:twoCellAnchor>
    <xdr:from>
      <xdr:col>1</xdr:col>
      <xdr:colOff>303546</xdr:colOff>
      <xdr:row>57</xdr:row>
      <xdr:rowOff>62802</xdr:rowOff>
    </xdr:from>
    <xdr:to>
      <xdr:col>1</xdr:col>
      <xdr:colOff>4881826</xdr:colOff>
      <xdr:row>71</xdr:row>
      <xdr:rowOff>139002</xdr:rowOff>
    </xdr:to>
    <xdr:grpSp>
      <xdr:nvGrpSpPr>
        <xdr:cNvPr id="56" name="Gruppieren 55"/>
        <xdr:cNvGrpSpPr/>
      </xdr:nvGrpSpPr>
      <xdr:grpSpPr>
        <a:xfrm>
          <a:off x="1129046" y="11061002"/>
          <a:ext cx="4578280" cy="2565400"/>
          <a:chOff x="835270" y="11276135"/>
          <a:chExt cx="4572000" cy="2743200"/>
        </a:xfrm>
      </xdr:grpSpPr>
      <xdr:graphicFrame macro="">
        <xdr:nvGraphicFramePr>
          <xdr:cNvPr id="53" name="Diagramm 52"/>
          <xdr:cNvGraphicFramePr>
            <a:graphicFrameLocks/>
          </xdr:cNvGraphicFramePr>
        </xdr:nvGraphicFramePr>
        <xdr:xfrm>
          <a:off x="835270" y="1127613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66" name="Textfeld 65"/>
          <xdr:cNvSpPr txBox="1"/>
        </xdr:nvSpPr>
        <xdr:spPr>
          <a:xfrm>
            <a:off x="3081703" y="11771434"/>
            <a:ext cx="52754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hu-HU" sz="1100"/>
              <a:t>dp/dz</a:t>
            </a:r>
          </a:p>
        </xdr:txBody>
      </xdr:sp>
      <xdr:sp macro="" textlink="">
        <xdr:nvSpPr>
          <xdr:cNvPr id="69" name="Textfeld 68"/>
          <xdr:cNvSpPr txBox="1"/>
        </xdr:nvSpPr>
        <xdr:spPr>
          <a:xfrm>
            <a:off x="5152292" y="13505172"/>
            <a:ext cx="2457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hu-HU" sz="1100"/>
              <a:t>z</a:t>
            </a:r>
          </a:p>
        </xdr:txBody>
      </xdr:sp>
    </xdr:grpSp>
    <xdr:clientData/>
  </xdr:twoCellAnchor>
  <xdr:twoCellAnchor>
    <xdr:from>
      <xdr:col>1</xdr:col>
      <xdr:colOff>295170</xdr:colOff>
      <xdr:row>7</xdr:row>
      <xdr:rowOff>79551</xdr:rowOff>
    </xdr:from>
    <xdr:to>
      <xdr:col>1</xdr:col>
      <xdr:colOff>4354284</xdr:colOff>
      <xdr:row>21</xdr:row>
      <xdr:rowOff>155751</xdr:rowOff>
    </xdr:to>
    <xdr:grpSp>
      <xdr:nvGrpSpPr>
        <xdr:cNvPr id="71" name="Gruppieren 70"/>
        <xdr:cNvGrpSpPr/>
      </xdr:nvGrpSpPr>
      <xdr:grpSpPr>
        <a:xfrm>
          <a:off x="1120670" y="2009951"/>
          <a:ext cx="4059114" cy="2565400"/>
          <a:chOff x="6220559" y="1025769"/>
          <a:chExt cx="4059114" cy="2743200"/>
        </a:xfrm>
      </xdr:grpSpPr>
      <xdr:graphicFrame macro="">
        <xdr:nvGraphicFramePr>
          <xdr:cNvPr id="73" name="Diagramm 72"/>
          <xdr:cNvGraphicFramePr>
            <a:graphicFrameLocks/>
          </xdr:cNvGraphicFramePr>
        </xdr:nvGraphicFramePr>
        <xdr:xfrm>
          <a:off x="6220559" y="1025769"/>
          <a:ext cx="4059114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cxnSp macro="">
        <xdr:nvCxnSpPr>
          <xdr:cNvPr id="63" name="Gerade Verbindung mit Pfeil 62"/>
          <xdr:cNvCxnSpPr/>
        </xdr:nvCxnSpPr>
        <xdr:spPr>
          <a:xfrm>
            <a:off x="8433290" y="3179885"/>
            <a:ext cx="366346" cy="0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Gerade Verbindung mit Pfeil 77"/>
          <xdr:cNvCxnSpPr/>
        </xdr:nvCxnSpPr>
        <xdr:spPr>
          <a:xfrm>
            <a:off x="8806964" y="3179884"/>
            <a:ext cx="366346" cy="0"/>
          </a:xfrm>
          <a:prstGeom prst="straightConnector1">
            <a:avLst/>
          </a:prstGeom>
          <a:ln>
            <a:headEnd type="arrow"/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" name="Textfeld 78"/>
          <xdr:cNvSpPr txBox="1"/>
        </xdr:nvSpPr>
        <xdr:spPr>
          <a:xfrm>
            <a:off x="8198827" y="1128346"/>
            <a:ext cx="522644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hu-HU" sz="1100"/>
              <a:t>dp/dx</a:t>
            </a:r>
          </a:p>
        </xdr:txBody>
      </xdr:sp>
      <xdr:sp macro="" textlink="">
        <xdr:nvSpPr>
          <xdr:cNvPr id="80" name="Textfeld 79"/>
          <xdr:cNvSpPr txBox="1"/>
        </xdr:nvSpPr>
        <xdr:spPr>
          <a:xfrm>
            <a:off x="10021766" y="3249933"/>
            <a:ext cx="2457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hu-HU" sz="1100"/>
              <a:t>x</a:t>
            </a:r>
          </a:p>
        </xdr:txBody>
      </xdr:sp>
    </xdr:grpSp>
    <xdr:clientData/>
  </xdr:twoCellAnchor>
  <xdr:twoCellAnchor>
    <xdr:from>
      <xdr:col>1</xdr:col>
      <xdr:colOff>285749</xdr:colOff>
      <xdr:row>76</xdr:row>
      <xdr:rowOff>87924</xdr:rowOff>
    </xdr:from>
    <xdr:to>
      <xdr:col>1</xdr:col>
      <xdr:colOff>4864029</xdr:colOff>
      <xdr:row>90</xdr:row>
      <xdr:rowOff>164124</xdr:rowOff>
    </xdr:to>
    <xdr:grpSp>
      <xdr:nvGrpSpPr>
        <xdr:cNvPr id="60" name="Gruppieren 58"/>
        <xdr:cNvGrpSpPr/>
      </xdr:nvGrpSpPr>
      <xdr:grpSpPr>
        <a:xfrm>
          <a:off x="1111249" y="14819924"/>
          <a:ext cx="4578280" cy="2565400"/>
          <a:chOff x="1391311" y="3819525"/>
          <a:chExt cx="4572000" cy="2743200"/>
        </a:xfrm>
      </xdr:grpSpPr>
      <xdr:graphicFrame macro="">
        <xdr:nvGraphicFramePr>
          <xdr:cNvPr id="74" name="Diagramm 17"/>
          <xdr:cNvGraphicFramePr/>
        </xdr:nvGraphicFramePr>
        <xdr:xfrm>
          <a:off x="1391311" y="3819525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62" name="Textfeld 63"/>
          <xdr:cNvSpPr txBox="1"/>
        </xdr:nvSpPr>
        <xdr:spPr>
          <a:xfrm>
            <a:off x="3640665" y="4308231"/>
            <a:ext cx="527540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hu-HU" sz="1100"/>
              <a:t>dp/dx</a:t>
            </a:r>
          </a:p>
        </xdr:txBody>
      </xdr:sp>
      <xdr:sp macro="" textlink="">
        <xdr:nvSpPr>
          <xdr:cNvPr id="72" name="Textfeld 66"/>
          <xdr:cNvSpPr txBox="1"/>
        </xdr:nvSpPr>
        <xdr:spPr>
          <a:xfrm>
            <a:off x="5572234" y="5997819"/>
            <a:ext cx="245773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hu-HU" sz="1100"/>
              <a:t>x</a:t>
            </a:r>
          </a:p>
        </xdr:txBody>
      </xdr:sp>
    </xdr:grpSp>
    <xdr:clientData/>
  </xdr:twoCellAnchor>
  <xdr:twoCellAnchor>
    <xdr:from>
      <xdr:col>1</xdr:col>
      <xdr:colOff>1667067</xdr:colOff>
      <xdr:row>87</xdr:row>
      <xdr:rowOff>30883</xdr:rowOff>
    </xdr:from>
    <xdr:to>
      <xdr:col>1</xdr:col>
      <xdr:colOff>3199726</xdr:colOff>
      <xdr:row>89</xdr:row>
      <xdr:rowOff>13565</xdr:rowOff>
    </xdr:to>
    <xdr:sp macro="" textlink="">
      <xdr:nvSpPr>
        <xdr:cNvPr id="8" name="Szabadkézi sokszög 7"/>
        <xdr:cNvSpPr/>
      </xdr:nvSpPr>
      <xdr:spPr>
        <a:xfrm>
          <a:off x="2886267" y="15143883"/>
          <a:ext cx="1532659" cy="338282"/>
        </a:xfrm>
        <a:custGeom>
          <a:avLst/>
          <a:gdLst>
            <a:gd name="connsiteX0" fmla="*/ 1532659 w 1532659"/>
            <a:gd name="connsiteY0" fmla="*/ 47625 h 363682"/>
            <a:gd name="connsiteX1" fmla="*/ 1532659 w 1532659"/>
            <a:gd name="connsiteY1" fmla="*/ 363682 h 363682"/>
            <a:gd name="connsiteX2" fmla="*/ 0 w 1532659"/>
            <a:gd name="connsiteY2" fmla="*/ 363682 h 363682"/>
            <a:gd name="connsiteX3" fmla="*/ 233796 w 1532659"/>
            <a:gd name="connsiteY3" fmla="*/ 359352 h 363682"/>
            <a:gd name="connsiteX4" fmla="*/ 342034 w 1532659"/>
            <a:gd name="connsiteY4" fmla="*/ 350693 h 363682"/>
            <a:gd name="connsiteX5" fmla="*/ 398318 w 1532659"/>
            <a:gd name="connsiteY5" fmla="*/ 337705 h 363682"/>
            <a:gd name="connsiteX6" fmla="*/ 506557 w 1532659"/>
            <a:gd name="connsiteY6" fmla="*/ 316057 h 363682"/>
            <a:gd name="connsiteX7" fmla="*/ 588818 w 1532659"/>
            <a:gd name="connsiteY7" fmla="*/ 294409 h 363682"/>
            <a:gd name="connsiteX8" fmla="*/ 697057 w 1532659"/>
            <a:gd name="connsiteY8" fmla="*/ 259773 h 363682"/>
            <a:gd name="connsiteX9" fmla="*/ 762000 w 1532659"/>
            <a:gd name="connsiteY9" fmla="*/ 229466 h 363682"/>
            <a:gd name="connsiteX10" fmla="*/ 926523 w 1532659"/>
            <a:gd name="connsiteY10" fmla="*/ 147205 h 363682"/>
            <a:gd name="connsiteX11" fmla="*/ 1000125 w 1532659"/>
            <a:gd name="connsiteY11" fmla="*/ 99580 h 363682"/>
            <a:gd name="connsiteX12" fmla="*/ 1065068 w 1532659"/>
            <a:gd name="connsiteY12" fmla="*/ 64943 h 363682"/>
            <a:gd name="connsiteX13" fmla="*/ 1134341 w 1532659"/>
            <a:gd name="connsiteY13" fmla="*/ 38966 h 363682"/>
            <a:gd name="connsiteX14" fmla="*/ 1216603 w 1532659"/>
            <a:gd name="connsiteY14" fmla="*/ 12989 h 363682"/>
            <a:gd name="connsiteX15" fmla="*/ 1294534 w 1532659"/>
            <a:gd name="connsiteY15" fmla="*/ 0 h 363682"/>
            <a:gd name="connsiteX16" fmla="*/ 1350818 w 1532659"/>
            <a:gd name="connsiteY16" fmla="*/ 0 h 363682"/>
            <a:gd name="connsiteX17" fmla="*/ 1433080 w 1532659"/>
            <a:gd name="connsiteY17" fmla="*/ 8659 h 363682"/>
            <a:gd name="connsiteX18" fmla="*/ 1480705 w 1532659"/>
            <a:gd name="connsiteY18" fmla="*/ 25977 h 363682"/>
            <a:gd name="connsiteX19" fmla="*/ 1532659 w 1532659"/>
            <a:gd name="connsiteY19" fmla="*/ 47625 h 3636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</a:cxnLst>
          <a:rect l="l" t="t" r="r" b="b"/>
          <a:pathLst>
            <a:path w="1532659" h="363682">
              <a:moveTo>
                <a:pt x="1532659" y="47625"/>
              </a:moveTo>
              <a:lnTo>
                <a:pt x="1532659" y="363682"/>
              </a:lnTo>
              <a:lnTo>
                <a:pt x="0" y="363682"/>
              </a:lnTo>
              <a:lnTo>
                <a:pt x="233796" y="359352"/>
              </a:lnTo>
              <a:lnTo>
                <a:pt x="342034" y="350693"/>
              </a:lnTo>
              <a:lnTo>
                <a:pt x="398318" y="337705"/>
              </a:lnTo>
              <a:lnTo>
                <a:pt x="506557" y="316057"/>
              </a:lnTo>
              <a:lnTo>
                <a:pt x="588818" y="294409"/>
              </a:lnTo>
              <a:lnTo>
                <a:pt x="697057" y="259773"/>
              </a:lnTo>
              <a:lnTo>
                <a:pt x="762000" y="229466"/>
              </a:lnTo>
              <a:lnTo>
                <a:pt x="926523" y="147205"/>
              </a:lnTo>
              <a:lnTo>
                <a:pt x="1000125" y="99580"/>
              </a:lnTo>
              <a:lnTo>
                <a:pt x="1065068" y="64943"/>
              </a:lnTo>
              <a:lnTo>
                <a:pt x="1134341" y="38966"/>
              </a:lnTo>
              <a:lnTo>
                <a:pt x="1216603" y="12989"/>
              </a:lnTo>
              <a:lnTo>
                <a:pt x="1294534" y="0"/>
              </a:lnTo>
              <a:lnTo>
                <a:pt x="1350818" y="0"/>
              </a:lnTo>
              <a:lnTo>
                <a:pt x="1433080" y="8659"/>
              </a:lnTo>
              <a:lnTo>
                <a:pt x="1480705" y="25977"/>
              </a:lnTo>
              <a:lnTo>
                <a:pt x="1532659" y="47625"/>
              </a:lnTo>
              <a:close/>
            </a:path>
          </a:pathLst>
        </a:custGeom>
        <a:solidFill>
          <a:srgbClr val="0000FF"/>
        </a:solidFill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oneCellAnchor>
    <xdr:from>
      <xdr:col>1</xdr:col>
      <xdr:colOff>3644343</xdr:colOff>
      <xdr:row>86</xdr:row>
      <xdr:rowOff>16553</xdr:rowOff>
    </xdr:from>
    <xdr:ext cx="611449" cy="342786"/>
    <xdr:sp macro="" textlink="">
      <xdr:nvSpPr>
        <xdr:cNvPr id="14" name="Szövegdoboz 13"/>
        <xdr:cNvSpPr txBox="1"/>
      </xdr:nvSpPr>
      <xdr:spPr>
        <a:xfrm>
          <a:off x="4712800" y="16018553"/>
          <a:ext cx="611449" cy="34278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600" b="1">
              <a:solidFill>
                <a:schemeClr val="accent4">
                  <a:lumMod val="75000"/>
                </a:schemeClr>
              </a:solidFill>
            </a:rPr>
            <a:t>x</a:t>
          </a:r>
          <a:r>
            <a:rPr lang="hu-HU" sz="1600" b="1" baseline="-25000">
              <a:solidFill>
                <a:schemeClr val="accent4">
                  <a:lumMod val="75000"/>
                </a:schemeClr>
              </a:solidFill>
            </a:rPr>
            <a:t>i</a:t>
          </a:r>
          <a:r>
            <a:rPr lang="hu-HU" sz="1600" b="1">
              <a:solidFill>
                <a:schemeClr val="accent4">
                  <a:lumMod val="75000"/>
                </a:schemeClr>
              </a:solidFill>
            </a:rPr>
            <a:t> = 3</a:t>
          </a:r>
        </a:p>
      </xdr:txBody>
    </xdr:sp>
    <xdr:clientData/>
  </xdr:oneCellAnchor>
  <xdr:twoCellAnchor>
    <xdr:from>
      <xdr:col>1</xdr:col>
      <xdr:colOff>3199726</xdr:colOff>
      <xdr:row>87</xdr:row>
      <xdr:rowOff>131969</xdr:rowOff>
    </xdr:from>
    <xdr:to>
      <xdr:col>1</xdr:col>
      <xdr:colOff>3652446</xdr:colOff>
      <xdr:row>89</xdr:row>
      <xdr:rowOff>13565</xdr:rowOff>
    </xdr:to>
    <xdr:cxnSp macro="">
      <xdr:nvCxnSpPr>
        <xdr:cNvPr id="13" name="Egyenes összekötő nyíllal 12"/>
        <xdr:cNvCxnSpPr>
          <a:endCxn id="8" idx="1"/>
        </xdr:cNvCxnSpPr>
      </xdr:nvCxnSpPr>
      <xdr:spPr>
        <a:xfrm flipH="1">
          <a:off x="4418926" y="15244969"/>
          <a:ext cx="452720" cy="237196"/>
        </a:xfrm>
        <a:prstGeom prst="straightConnector1">
          <a:avLst/>
        </a:prstGeom>
        <a:ln>
          <a:tailEnd type="arrow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</xdr:cxnSp>
    <xdr:clientData/>
  </xdr:twoCellAnchor>
  <xdr:oneCellAnchor>
    <xdr:from>
      <xdr:col>1</xdr:col>
      <xdr:colOff>3092722</xdr:colOff>
      <xdr:row>83</xdr:row>
      <xdr:rowOff>144105</xdr:rowOff>
    </xdr:from>
    <xdr:ext cx="1364669" cy="342786"/>
    <xdr:sp macro="" textlink="">
      <xdr:nvSpPr>
        <xdr:cNvPr id="76" name="Szövegdoboz 75"/>
        <xdr:cNvSpPr txBox="1"/>
      </xdr:nvSpPr>
      <xdr:spPr>
        <a:xfrm>
          <a:off x="4161179" y="15574605"/>
          <a:ext cx="1364669" cy="34278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600" b="1">
              <a:solidFill>
                <a:schemeClr val="accent2">
                  <a:lumMod val="75000"/>
                </a:schemeClr>
              </a:solidFill>
            </a:rPr>
            <a:t>p</a:t>
          </a:r>
          <a:r>
            <a:rPr lang="hu-HU" sz="1600" b="1" baseline="-25000">
              <a:solidFill>
                <a:schemeClr val="accent2">
                  <a:lumMod val="75000"/>
                </a:schemeClr>
              </a:solidFill>
            </a:rPr>
            <a:t>i</a:t>
          </a:r>
          <a:r>
            <a:rPr lang="hu-HU" sz="1600" b="1">
              <a:solidFill>
                <a:schemeClr val="accent2">
                  <a:lumMod val="75000"/>
                </a:schemeClr>
              </a:solidFill>
            </a:rPr>
            <a:t> = 0,69146...</a:t>
          </a:r>
        </a:p>
      </xdr:txBody>
    </xdr:sp>
    <xdr:clientData/>
  </xdr:oneCellAnchor>
  <xdr:twoCellAnchor>
    <xdr:from>
      <xdr:col>1</xdr:col>
      <xdr:colOff>2973456</xdr:colOff>
      <xdr:row>85</xdr:row>
      <xdr:rowOff>107674</xdr:rowOff>
    </xdr:from>
    <xdr:to>
      <xdr:col>1</xdr:col>
      <xdr:colOff>3097695</xdr:colOff>
      <xdr:row>88</xdr:row>
      <xdr:rowOff>57978</xdr:rowOff>
    </xdr:to>
    <xdr:cxnSp macro="">
      <xdr:nvCxnSpPr>
        <xdr:cNvPr id="23" name="Egyenes összekötő nyíllal 22"/>
        <xdr:cNvCxnSpPr/>
      </xdr:nvCxnSpPr>
      <xdr:spPr>
        <a:xfrm flipH="1">
          <a:off x="4041913" y="15919174"/>
          <a:ext cx="124239" cy="521804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385233</xdr:colOff>
      <xdr:row>158</xdr:row>
      <xdr:rowOff>63489</xdr:rowOff>
    </xdr:from>
    <xdr:to>
      <xdr:col>1</xdr:col>
      <xdr:colOff>4074584</xdr:colOff>
      <xdr:row>168</xdr:row>
      <xdr:rowOff>175683</xdr:rowOff>
    </xdr:to>
    <xdr:grpSp>
      <xdr:nvGrpSpPr>
        <xdr:cNvPr id="7" name="Group 6"/>
        <xdr:cNvGrpSpPr/>
      </xdr:nvGrpSpPr>
      <xdr:grpSpPr>
        <a:xfrm>
          <a:off x="1210733" y="29375089"/>
          <a:ext cx="3689351" cy="1890194"/>
          <a:chOff x="1566333" y="22174189"/>
          <a:chExt cx="3689351" cy="1890194"/>
        </a:xfrm>
      </xdr:grpSpPr>
      <xdr:cxnSp macro="">
        <xdr:nvCxnSpPr>
          <xdr:cNvPr id="61" name="Curved Connector 60"/>
          <xdr:cNvCxnSpPr>
            <a:stCxn id="85" idx="0"/>
            <a:endCxn id="87" idx="0"/>
          </xdr:cNvCxnSpPr>
        </xdr:nvCxnSpPr>
        <xdr:spPr>
          <a:xfrm rot="5400000" flipH="1" flipV="1">
            <a:off x="3294017" y="21890162"/>
            <a:ext cx="107950" cy="3162306"/>
          </a:xfrm>
          <a:prstGeom prst="curvedConnector3">
            <a:avLst>
              <a:gd name="adj1" fmla="val 982353"/>
            </a:avLst>
          </a:prstGeom>
          <a:ln>
            <a:tailEnd type="arrow"/>
          </a:ln>
        </xdr:spPr>
        <xdr:style>
          <a:lnRef idx="2">
            <a:schemeClr val="accent3"/>
          </a:lnRef>
          <a:fillRef idx="0">
            <a:schemeClr val="accent3"/>
          </a:fillRef>
          <a:effectRef idx="1">
            <a:schemeClr val="accent3"/>
          </a:effectRef>
          <a:fontRef idx="minor">
            <a:schemeClr val="tx1"/>
          </a:fontRef>
        </xdr:style>
      </xdr:cxnSp>
      <xdr:grpSp>
        <xdr:nvGrpSpPr>
          <xdr:cNvPr id="75" name="Gruppieren 14"/>
          <xdr:cNvGrpSpPr/>
        </xdr:nvGrpSpPr>
        <xdr:grpSpPr>
          <a:xfrm>
            <a:off x="1566333" y="22174189"/>
            <a:ext cx="3689351" cy="1890194"/>
            <a:chOff x="762000" y="2047875"/>
            <a:chExt cx="3680509" cy="1878896"/>
          </a:xfrm>
        </xdr:grpSpPr>
        <xdr:grpSp>
          <xdr:nvGrpSpPr>
            <xdr:cNvPr id="82" name="Gruppieren 44038"/>
            <xdr:cNvGrpSpPr/>
          </xdr:nvGrpSpPr>
          <xdr:grpSpPr>
            <a:xfrm>
              <a:off x="762000" y="2695575"/>
              <a:ext cx="3680509" cy="1231196"/>
              <a:chOff x="762000" y="2695575"/>
              <a:chExt cx="3680509" cy="1231196"/>
            </a:xfrm>
          </xdr:grpSpPr>
          <xdr:sp macro="" textlink="">
            <xdr:nvSpPr>
              <xdr:cNvPr id="85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86" name="Textfeld 2"/>
              <xdr:cNvSpPr txBox="1"/>
            </xdr:nvSpPr>
            <xdr:spPr>
              <a:xfrm>
                <a:off x="2286000" y="3384589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87" name="Textfeld 3"/>
              <xdr:cNvSpPr txBox="1"/>
            </xdr:nvSpPr>
            <xdr:spPr>
              <a:xfrm>
                <a:off x="3790996" y="3283595"/>
                <a:ext cx="651513" cy="643176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u="sng" baseline="0">
                    <a:latin typeface="Arial" panose="020B0604020202020204" pitchFamily="34" charset="0"/>
                    <a:cs typeface="Arial" panose="020B0604020202020204" pitchFamily="34" charset="0"/>
                  </a:rPr>
                  <a:t>dp</a:t>
                </a:r>
                <a:r>
                  <a:rPr lang="hu-HU" sz="2000" i="1" u="sng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/>
                </a:r>
                <a:b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</a:br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dx</a:t>
                </a:r>
              </a:p>
            </xdr:txBody>
          </xdr:sp>
          <xdr:cxnSp macro="">
            <xdr:nvCxnSpPr>
              <xdr:cNvPr id="88" name="Gekrümmte Verbindung 6"/>
              <xdr:cNvCxnSpPr>
                <a:stCxn id="85" idx="0"/>
                <a:endCxn id="86" idx="0"/>
              </xdr:cNvCxnSpPr>
            </xdr:nvCxnSpPr>
            <xdr:spPr>
              <a:xfrm rot="5400000" flipH="1" flipV="1">
                <a:off x="1720870" y="2625745"/>
                <a:ext cx="6311" cy="1524000"/>
              </a:xfrm>
              <a:prstGeom prst="curvedConnector3">
                <a:avLst>
                  <a:gd name="adj1" fmla="val 6200961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89" name="Gekrümmte Verbindung 9"/>
              <xdr:cNvCxnSpPr>
                <a:stCxn id="86" idx="0"/>
                <a:endCxn id="87" idx="0"/>
              </xdr:cNvCxnSpPr>
            </xdr:nvCxnSpPr>
            <xdr:spPr>
              <a:xfrm rot="5400000" flipH="1" flipV="1">
                <a:off x="3250892" y="2518730"/>
                <a:ext cx="100994" cy="1630727"/>
              </a:xfrm>
              <a:prstGeom prst="curvedConnector3">
                <a:avLst>
                  <a:gd name="adj1" fmla="val 374997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$M$16">
            <xdr:nvSpPr>
              <xdr:cNvPr id="90" name="Textfeld 23"/>
              <xdr:cNvSpPr txBox="1"/>
            </xdr:nvSpPr>
            <xdr:spPr>
              <a:xfrm>
                <a:off x="2714741" y="2745456"/>
                <a:ext cx="1111381" cy="260046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3A794AA0-CF20-43C5-BEE8-364979322E4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44044" name="Object 12" hidden="1">
                    <a:extLst>
                      <a:ext uri="{63B3BB69-23CF-44E3-9099-C40C66FF867C}">
                        <a14:compatExt spid="_x0000_s44044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$M$10">
          <xdr:nvSpPr>
            <xdr:cNvPr id="83" name="Textfeld 36"/>
            <xdr:cNvSpPr txBox="1"/>
          </xdr:nvSpPr>
          <xdr:spPr>
            <a:xfrm>
              <a:off x="1809750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8020D39D-2C54-4C1D-9366-38EB28ECD24C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</xdr:grpSp>
    </xdr:grpSp>
    <xdr:clientData/>
  </xdr:twoCellAnchor>
  <xdr:twoCellAnchor>
    <xdr:from>
      <xdr:col>1</xdr:col>
      <xdr:colOff>321032</xdr:colOff>
      <xdr:row>106</xdr:row>
      <xdr:rowOff>28956</xdr:rowOff>
    </xdr:from>
    <xdr:to>
      <xdr:col>1</xdr:col>
      <xdr:colOff>3777365</xdr:colOff>
      <xdr:row>123</xdr:row>
      <xdr:rowOff>147190</xdr:rowOff>
    </xdr:to>
    <xdr:grpSp>
      <xdr:nvGrpSpPr>
        <xdr:cNvPr id="9" name="Group 8"/>
        <xdr:cNvGrpSpPr/>
      </xdr:nvGrpSpPr>
      <xdr:grpSpPr>
        <a:xfrm>
          <a:off x="1146532" y="20094956"/>
          <a:ext cx="3456333" cy="3140834"/>
          <a:chOff x="1540232" y="18304256"/>
          <a:chExt cx="3456333" cy="3140834"/>
        </a:xfrm>
      </xdr:grpSpPr>
      <xdr:grpSp>
        <xdr:nvGrpSpPr>
          <xdr:cNvPr id="15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31" name="Gekrümmte Verbindung 30"/>
            <xdr:cNvCxnSpPr>
              <a:stCxn id="4" idx="2"/>
              <a:endCxn id="2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Gekrümmte Verbindung 5"/>
            <xdr:cNvCxnSpPr>
              <a:stCxn id="2" idx="0"/>
              <a:endCxn id="4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44039" name="Gruppieren 44038"/>
            <xdr:cNvGrpSpPr/>
          </xdr:nvGrpSpPr>
          <xdr:grpSpPr>
            <a:xfrm>
              <a:off x="762000" y="2695575"/>
              <a:ext cx="3448050" cy="1814877"/>
              <a:chOff x="762000" y="2695575"/>
              <a:chExt cx="3448050" cy="1814877"/>
            </a:xfrm>
          </xdr:grpSpPr>
          <xdr:sp macro="" textlink="">
            <xdr:nvSpPr>
              <xdr:cNvPr id="2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3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4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0" name="Gekrümmte Verbindung 9"/>
              <xdr:cNvCxnSpPr>
                <a:stCxn id="3" idx="0"/>
                <a:endCxn id="4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$M$16">
            <xdr:nvSpPr>
              <xdr:cNvPr id="24" name="Textfeld 23"/>
              <xdr:cNvSpPr txBox="1"/>
            </xdr:nvSpPr>
            <xdr:spPr>
              <a:xfrm>
                <a:off x="2714741" y="2745456"/>
                <a:ext cx="1111381" cy="260046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3A794AA0-CF20-43C5-BEE8-364979322E4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26" name="Gekrümmte Verbindung 25"/>
              <xdr:cNvCxnSpPr>
                <a:stCxn id="3" idx="2"/>
                <a:endCxn id="2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29" name="Gekrümmte Verbindung 28"/>
              <xdr:cNvCxnSpPr>
                <a:stCxn id="4" idx="2"/>
                <a:endCxn id="3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$M$19">
            <xdr:nvSpPr>
              <xdr:cNvPr id="34" name="Textfeld 33"/>
              <xdr:cNvSpPr txBox="1"/>
            </xdr:nvSpPr>
            <xdr:spPr>
              <a:xfrm>
                <a:off x="2729781" y="4250406"/>
                <a:ext cx="1062250" cy="260046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B5489C6E-41AB-4F02-8237-C47035E195B6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44035" name="Object 3" hidden="1">
                    <a:extLst>
                      <a:ext uri="{63B3BB69-23CF-44E3-9099-C40C66FF867C}">
                        <a14:compatExt spid="_x0000_s44035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44036" name="Object 4" hidden="1">
                    <a:extLst>
                      <a:ext uri="{63B3BB69-23CF-44E3-9099-C40C66FF867C}">
                        <a14:compatExt spid="_x0000_s44036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$M$10">
          <xdr:nvSpPr>
            <xdr:cNvPr id="37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8020D39D-2C54-4C1D-9366-38EB28ECD24C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$M$13">
          <xdr:nvSpPr>
            <xdr:cNvPr id="38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DBF53A8A-F4AA-4483-A370-0D680490F635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19" name="Curved Connector 18"/>
          <xdr:cNvCxnSpPr>
            <a:stCxn id="2" idx="0"/>
            <a:endCxn id="3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520700</xdr:colOff>
      <xdr:row>138</xdr:row>
      <xdr:rowOff>63500</xdr:rowOff>
    </xdr:from>
    <xdr:to>
      <xdr:col>1</xdr:col>
      <xdr:colOff>5365995</xdr:colOff>
      <xdr:row>153</xdr:row>
      <xdr:rowOff>59593</xdr:rowOff>
    </xdr:to>
    <xdr:pic>
      <xdr:nvPicPr>
        <xdr:cNvPr id="84" name="Grafik 1" descr="http://disjointedthinking.jeffhughes.ca/wp-content/uploads/2011/05/normal_distribution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24599900"/>
          <a:ext cx="4845295" cy="2663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4064000</xdr:colOff>
      <xdr:row>105</xdr:row>
      <xdr:rowOff>63500</xdr:rowOff>
    </xdr:from>
    <xdr:to>
      <xdr:col>3</xdr:col>
      <xdr:colOff>901700</xdr:colOff>
      <xdr:row>110</xdr:row>
      <xdr:rowOff>114300</xdr:rowOff>
    </xdr:to>
    <xdr:grpSp>
      <xdr:nvGrpSpPr>
        <xdr:cNvPr id="91" name="Group 90"/>
        <xdr:cNvGrpSpPr/>
      </xdr:nvGrpSpPr>
      <xdr:grpSpPr>
        <a:xfrm>
          <a:off x="4889500" y="19951700"/>
          <a:ext cx="4114800" cy="939800"/>
          <a:chOff x="6654800" y="1117600"/>
          <a:chExt cx="3230880" cy="939800"/>
        </a:xfrm>
      </xdr:grpSpPr>
      <xdr:sp macro="" textlink="">
        <xdr:nvSpPr>
          <xdr:cNvPr id="92" name="Rounded Rectangular Callout 91"/>
          <xdr:cNvSpPr/>
        </xdr:nvSpPr>
        <xdr:spPr>
          <a:xfrm>
            <a:off x="6654800" y="1117600"/>
            <a:ext cx="3230880" cy="939800"/>
          </a:xfrm>
          <a:prstGeom prst="wedgeRoundRectCallout">
            <a:avLst>
              <a:gd name="adj1" fmla="val -81538"/>
              <a:gd name="adj2" fmla="val -20243"/>
              <a:gd name="adj3" fmla="val 16667"/>
            </a:avLst>
          </a:prstGeom>
          <a:solidFill>
            <a:srgbClr val="008000"/>
          </a:solidFill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$M$72">
        <xdr:nvSpPr>
          <xdr:cNvPr id="93" name="TextBox 92"/>
          <xdr:cNvSpPr txBox="1"/>
        </xdr:nvSpPr>
        <xdr:spPr>
          <a:xfrm>
            <a:off x="6767970" y="1193800"/>
            <a:ext cx="3024502" cy="800226"/>
          </a:xfrm>
          <a:prstGeom prst="rect">
            <a:avLst/>
          </a:prstGeom>
          <a:solidFill>
            <a:srgbClr val="CCFFCC"/>
          </a:solidFill>
          <a:ln w="38100" cmpd="sng">
            <a:solidFill>
              <a:srgbClr val="008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BAF06994-7146-3F44-9652-9A17C514E529}" type="TxLink">
              <a:rPr lang="en-US" sz="1200">
                <a:solidFill>
                  <a:srgbClr val="0000FF"/>
                </a:solidFill>
              </a:rPr>
              <a:pPr/>
              <a:t>The fourth argument of the NORM.DIST(x,mean,standard_dev,cumulative) function should be: cumulative = TRUE</a:t>
            </a:fld>
            <a:endParaRPr lang="en-US" sz="1200">
              <a:solidFill>
                <a:srgbClr val="0000FF"/>
              </a:solidFill>
            </a:endParaRPr>
          </a:p>
        </xdr:txBody>
      </xdr:sp>
    </xdr:grpSp>
    <xdr:clientData/>
  </xdr:twoCellAnchor>
  <xdr:twoCellAnchor>
    <xdr:from>
      <xdr:col>1</xdr:col>
      <xdr:colOff>4076700</xdr:colOff>
      <xdr:row>111</xdr:row>
      <xdr:rowOff>0</xdr:rowOff>
    </xdr:from>
    <xdr:to>
      <xdr:col>3</xdr:col>
      <xdr:colOff>30480</xdr:colOff>
      <xdr:row>116</xdr:row>
      <xdr:rowOff>50800</xdr:rowOff>
    </xdr:to>
    <xdr:grpSp>
      <xdr:nvGrpSpPr>
        <xdr:cNvPr id="94" name="Group 93"/>
        <xdr:cNvGrpSpPr/>
      </xdr:nvGrpSpPr>
      <xdr:grpSpPr>
        <a:xfrm>
          <a:off x="4902200" y="20955000"/>
          <a:ext cx="3230880" cy="939800"/>
          <a:chOff x="6654800" y="1117600"/>
          <a:chExt cx="3230880" cy="939800"/>
        </a:xfrm>
      </xdr:grpSpPr>
      <xdr:sp macro="" textlink="">
        <xdr:nvSpPr>
          <xdr:cNvPr id="95" name="Rounded Rectangular Callout 94"/>
          <xdr:cNvSpPr/>
        </xdr:nvSpPr>
        <xdr:spPr>
          <a:xfrm>
            <a:off x="6654800" y="1117600"/>
            <a:ext cx="3230880" cy="939800"/>
          </a:xfrm>
          <a:prstGeom prst="wedgeRoundRectCallout">
            <a:avLst>
              <a:gd name="adj1" fmla="val -71050"/>
              <a:gd name="adj2" fmla="val -54027"/>
              <a:gd name="adj3" fmla="val 16667"/>
            </a:avLst>
          </a:prstGeom>
          <a:solidFill>
            <a:srgbClr val="008000"/>
          </a:solidFill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$M$75">
        <xdr:nvSpPr>
          <xdr:cNvPr id="96" name="TextBox 95"/>
          <xdr:cNvSpPr txBox="1"/>
        </xdr:nvSpPr>
        <xdr:spPr>
          <a:xfrm>
            <a:off x="6767970" y="1193800"/>
            <a:ext cx="3024502" cy="800226"/>
          </a:xfrm>
          <a:prstGeom prst="rect">
            <a:avLst/>
          </a:prstGeom>
          <a:solidFill>
            <a:srgbClr val="CCFFCC"/>
          </a:solidFill>
          <a:ln w="38100" cmpd="sng">
            <a:solidFill>
              <a:srgbClr val="008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8BF1F435-1188-F64D-AFFE-B05E859B8C9D}" type="TxLink">
              <a:rPr lang="en-US" sz="1200">
                <a:solidFill>
                  <a:srgbClr val="0000FF"/>
                </a:solidFill>
              </a:rPr>
              <a:pPr/>
              <a:t>The second argument of the NORM.S.DIST(z,cumulative) function should be: cumulative = TRUE</a:t>
            </a:fld>
            <a:endParaRPr lang="en-US" sz="1200">
              <a:solidFill>
                <a:srgbClr val="0000FF"/>
              </a:solidFill>
            </a:endParaRPr>
          </a:p>
        </xdr:txBody>
      </xdr:sp>
    </xdr:grpSp>
    <xdr:clientData/>
  </xdr:twoCellAnchor>
  <xdr:twoCellAnchor>
    <xdr:from>
      <xdr:col>1</xdr:col>
      <xdr:colOff>4165600</xdr:colOff>
      <xdr:row>157</xdr:row>
      <xdr:rowOff>88900</xdr:rowOff>
    </xdr:from>
    <xdr:to>
      <xdr:col>4</xdr:col>
      <xdr:colOff>25400</xdr:colOff>
      <xdr:row>162</xdr:row>
      <xdr:rowOff>139700</xdr:rowOff>
    </xdr:to>
    <xdr:grpSp>
      <xdr:nvGrpSpPr>
        <xdr:cNvPr id="103" name="Group 102"/>
        <xdr:cNvGrpSpPr/>
      </xdr:nvGrpSpPr>
      <xdr:grpSpPr>
        <a:xfrm>
          <a:off x="4991100" y="29222700"/>
          <a:ext cx="4114800" cy="939800"/>
          <a:chOff x="6654800" y="1117600"/>
          <a:chExt cx="3230880" cy="939800"/>
        </a:xfrm>
      </xdr:grpSpPr>
      <xdr:sp macro="" textlink="">
        <xdr:nvSpPr>
          <xdr:cNvPr id="104" name="Rounded Rectangular Callout 103"/>
          <xdr:cNvSpPr/>
        </xdr:nvSpPr>
        <xdr:spPr>
          <a:xfrm>
            <a:off x="6654800" y="1117600"/>
            <a:ext cx="3230880" cy="939800"/>
          </a:xfrm>
          <a:prstGeom prst="wedgeRoundRectCallout">
            <a:avLst>
              <a:gd name="adj1" fmla="val -81538"/>
              <a:gd name="adj2" fmla="val -20243"/>
              <a:gd name="adj3" fmla="val 16667"/>
            </a:avLst>
          </a:prstGeom>
          <a:solidFill>
            <a:srgbClr val="008000"/>
          </a:solidFill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$M$78">
        <xdr:nvSpPr>
          <xdr:cNvPr id="105" name="TextBox 104"/>
          <xdr:cNvSpPr txBox="1"/>
        </xdr:nvSpPr>
        <xdr:spPr>
          <a:xfrm>
            <a:off x="6767970" y="1193800"/>
            <a:ext cx="3024502" cy="800226"/>
          </a:xfrm>
          <a:prstGeom prst="rect">
            <a:avLst/>
          </a:prstGeom>
          <a:solidFill>
            <a:srgbClr val="CCFFCC"/>
          </a:solidFill>
          <a:ln w="38100" cmpd="sng">
            <a:solidFill>
              <a:srgbClr val="008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999FCAF7-F7E1-544F-A0DE-FE3FE9B7EA9E}" type="TxLink">
              <a:rPr lang="en-US" sz="1200">
                <a:solidFill>
                  <a:srgbClr val="0000FF"/>
                </a:solidFill>
              </a:rPr>
              <a:pPr/>
              <a:t>The fourth argument of the NORM.DIST(x,mean,standard_dev,cumulative) function should be: cumulative = FALSE</a:t>
            </a:fld>
            <a:endParaRPr lang="en-US" sz="1200">
              <a:solidFill>
                <a:srgbClr val="0000FF"/>
              </a:solidFill>
            </a:endParaRPr>
          </a:p>
        </xdr:txBody>
      </xdr:sp>
    </xdr:grpSp>
    <xdr:clientData/>
  </xdr:twoCellAnchor>
  <xdr:twoCellAnchor>
    <xdr:from>
      <xdr:col>1</xdr:col>
      <xdr:colOff>4191000</xdr:colOff>
      <xdr:row>163</xdr:row>
      <xdr:rowOff>12700</xdr:rowOff>
    </xdr:from>
    <xdr:to>
      <xdr:col>3</xdr:col>
      <xdr:colOff>144780</xdr:colOff>
      <xdr:row>168</xdr:row>
      <xdr:rowOff>63500</xdr:rowOff>
    </xdr:to>
    <xdr:grpSp>
      <xdr:nvGrpSpPr>
        <xdr:cNvPr id="106" name="Group 105"/>
        <xdr:cNvGrpSpPr/>
      </xdr:nvGrpSpPr>
      <xdr:grpSpPr>
        <a:xfrm>
          <a:off x="5016500" y="30213300"/>
          <a:ext cx="3230880" cy="939800"/>
          <a:chOff x="6654800" y="1117600"/>
          <a:chExt cx="3230880" cy="939800"/>
        </a:xfrm>
      </xdr:grpSpPr>
      <xdr:sp macro="" textlink="">
        <xdr:nvSpPr>
          <xdr:cNvPr id="107" name="Rounded Rectangular Callout 106"/>
          <xdr:cNvSpPr/>
        </xdr:nvSpPr>
        <xdr:spPr>
          <a:xfrm>
            <a:off x="6654800" y="1117600"/>
            <a:ext cx="3230880" cy="939800"/>
          </a:xfrm>
          <a:prstGeom prst="wedgeRoundRectCallout">
            <a:avLst>
              <a:gd name="adj1" fmla="val -72229"/>
              <a:gd name="adj2" fmla="val -51324"/>
              <a:gd name="adj3" fmla="val 16667"/>
            </a:avLst>
          </a:prstGeom>
          <a:solidFill>
            <a:srgbClr val="008000"/>
          </a:solidFill>
          <a:ln/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$M$81">
        <xdr:nvSpPr>
          <xdr:cNvPr id="108" name="TextBox 107"/>
          <xdr:cNvSpPr txBox="1"/>
        </xdr:nvSpPr>
        <xdr:spPr>
          <a:xfrm>
            <a:off x="6767970" y="1193800"/>
            <a:ext cx="3024502" cy="800226"/>
          </a:xfrm>
          <a:prstGeom prst="rect">
            <a:avLst/>
          </a:prstGeom>
          <a:solidFill>
            <a:srgbClr val="CCFFCC"/>
          </a:solidFill>
          <a:ln w="38100" cmpd="sng">
            <a:solidFill>
              <a:srgbClr val="008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1BB43828-3046-9544-9A27-62EA606F40BA}" type="TxLink">
              <a:rPr lang="en-US" sz="1200">
                <a:solidFill>
                  <a:srgbClr val="0000FF"/>
                </a:solidFill>
              </a:rPr>
              <a:pPr/>
              <a:t>The second argument of the NORM.S.DIST(z,cumulative) function should be: cumulative = FALSE</a:t>
            </a:fld>
            <a:endParaRPr lang="en-US" sz="1200">
              <a:solidFill>
                <a:srgbClr val="0000FF"/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3</xdr:row>
          <xdr:rowOff>0</xdr:rowOff>
        </xdr:from>
        <xdr:to>
          <xdr:col>4</xdr:col>
          <xdr:colOff>304800</xdr:colOff>
          <xdr:row>4</xdr:row>
          <xdr:rowOff>317500</xdr:rowOff>
        </xdr:to>
        <xdr:sp macro="" textlink="">
          <xdr:nvSpPr>
            <xdr:cNvPr id="44047" name="Object 15" hidden="1">
              <a:extLst>
                <a:ext uri="{63B3BB69-23CF-44E3-9099-C40C66FF867C}">
                  <a14:compatExt spid="_x0000_s44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3606800</xdr:colOff>
          <xdr:row>60</xdr:row>
          <xdr:rowOff>165100</xdr:rowOff>
        </xdr:from>
        <xdr:to>
          <xdr:col>1</xdr:col>
          <xdr:colOff>4610100</xdr:colOff>
          <xdr:row>63</xdr:row>
          <xdr:rowOff>101600</xdr:rowOff>
        </xdr:to>
        <xdr:sp macro="" textlink="">
          <xdr:nvSpPr>
            <xdr:cNvPr id="44048" name="Object 16" hidden="1">
              <a:extLst>
                <a:ext uri="{63B3BB69-23CF-44E3-9099-C40C66FF867C}">
                  <a14:compatExt spid="_x0000_s44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3314700</xdr:colOff>
          <xdr:row>28</xdr:row>
          <xdr:rowOff>139700</xdr:rowOff>
        </xdr:from>
        <xdr:to>
          <xdr:col>1</xdr:col>
          <xdr:colOff>4597400</xdr:colOff>
          <xdr:row>31</xdr:row>
          <xdr:rowOff>101600</xdr:rowOff>
        </xdr:to>
        <xdr:sp macro="" textlink="">
          <xdr:nvSpPr>
            <xdr:cNvPr id="44049" name="Object 17" hidden="1">
              <a:extLst>
                <a:ext uri="{63B3BB69-23CF-44E3-9099-C40C66FF867C}">
                  <a14:compatExt spid="_x0000_s44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44</xdr:row>
          <xdr:rowOff>139700</xdr:rowOff>
        </xdr:from>
        <xdr:to>
          <xdr:col>1</xdr:col>
          <xdr:colOff>4610100</xdr:colOff>
          <xdr:row>47</xdr:row>
          <xdr:rowOff>76200</xdr:rowOff>
        </xdr:to>
        <xdr:sp macro="" textlink="">
          <xdr:nvSpPr>
            <xdr:cNvPr id="44050" name="Object 18" hidden="1">
              <a:extLst>
                <a:ext uri="{63B3BB69-23CF-44E3-9099-C40C66FF867C}">
                  <a14:compatExt spid="_x0000_s44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168029</xdr:colOff>
      <xdr:row>4</xdr:row>
      <xdr:rowOff>102577</xdr:rowOff>
    </xdr:from>
    <xdr:to>
      <xdr:col>6</xdr:col>
      <xdr:colOff>51651</xdr:colOff>
      <xdr:row>27</xdr:row>
      <xdr:rowOff>114300</xdr:rowOff>
    </xdr:to>
    <xdr:pic>
      <xdr:nvPicPr>
        <xdr:cNvPr id="2" name="Grafik 1" descr="http://www.healthtestingcenters.com/themes/kktest/images/Results/Basic-1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129" y="864577"/>
          <a:ext cx="6830522" cy="4101123"/>
        </a:xfrm>
        <a:prstGeom prst="rect">
          <a:avLst/>
        </a:prstGeom>
        <a:noFill/>
        <a:ln>
          <a:solidFill>
            <a:srgbClr val="008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139700</xdr:colOff>
          <xdr:row>29</xdr:row>
          <xdr:rowOff>165100</xdr:rowOff>
        </xdr:from>
        <xdr:to>
          <xdr:col>9</xdr:col>
          <xdr:colOff>520700</xdr:colOff>
          <xdr:row>30</xdr:row>
          <xdr:rowOff>190500</xdr:rowOff>
        </xdr:to>
        <xdr:sp macro="" textlink="">
          <xdr:nvSpPr>
            <xdr:cNvPr id="66561" name="Object 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139700</xdr:colOff>
          <xdr:row>33</xdr:row>
          <xdr:rowOff>0</xdr:rowOff>
        </xdr:from>
        <xdr:to>
          <xdr:col>10</xdr:col>
          <xdr:colOff>711200</xdr:colOff>
          <xdr:row>34</xdr:row>
          <xdr:rowOff>190500</xdr:rowOff>
        </xdr:to>
        <xdr:sp macro="" textlink="">
          <xdr:nvSpPr>
            <xdr:cNvPr id="66562" name="Object 2" hidden="1">
              <a:extLst>
                <a:ext uri="{63B3BB69-23CF-44E3-9099-C40C66FF867C}">
                  <a14:compatExt spid="_x0000_s66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139700</xdr:colOff>
          <xdr:row>31</xdr:row>
          <xdr:rowOff>114300</xdr:rowOff>
        </xdr:from>
        <xdr:to>
          <xdr:col>9</xdr:col>
          <xdr:colOff>368300</xdr:colOff>
          <xdr:row>32</xdr:row>
          <xdr:rowOff>88900</xdr:rowOff>
        </xdr:to>
        <xdr:sp macro="" textlink="">
          <xdr:nvSpPr>
            <xdr:cNvPr id="66563" name="Object 3" hidden="1">
              <a:extLst>
                <a:ext uri="{63B3BB69-23CF-44E3-9099-C40C66FF867C}">
                  <a14:compatExt spid="_x0000_s66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139700</xdr:colOff>
          <xdr:row>39</xdr:row>
          <xdr:rowOff>101600</xdr:rowOff>
        </xdr:from>
        <xdr:to>
          <xdr:col>10</xdr:col>
          <xdr:colOff>2095500</xdr:colOff>
          <xdr:row>41</xdr:row>
          <xdr:rowOff>152400</xdr:rowOff>
        </xdr:to>
        <xdr:sp macro="" textlink="">
          <xdr:nvSpPr>
            <xdr:cNvPr id="66564" name="Object 4" hidden="1">
              <a:extLst>
                <a:ext uri="{63B3BB69-23CF-44E3-9099-C40C66FF867C}">
                  <a14:compatExt spid="_x0000_s66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139700</xdr:colOff>
          <xdr:row>35</xdr:row>
          <xdr:rowOff>127000</xdr:rowOff>
        </xdr:from>
        <xdr:to>
          <xdr:col>9</xdr:col>
          <xdr:colOff>749300</xdr:colOff>
          <xdr:row>36</xdr:row>
          <xdr:rowOff>88900</xdr:rowOff>
        </xdr:to>
        <xdr:sp macro="" textlink="">
          <xdr:nvSpPr>
            <xdr:cNvPr id="66565" name="Object 5" hidden="1">
              <a:extLst>
                <a:ext uri="{63B3BB69-23CF-44E3-9099-C40C66FF867C}">
                  <a14:compatExt spid="_x0000_s66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</xdr:col>
      <xdr:colOff>749300</xdr:colOff>
      <xdr:row>8</xdr:row>
      <xdr:rowOff>76200</xdr:rowOff>
    </xdr:from>
    <xdr:to>
      <xdr:col>10</xdr:col>
      <xdr:colOff>1005233</xdr:colOff>
      <xdr:row>26</xdr:row>
      <xdr:rowOff>16634</xdr:rowOff>
    </xdr:to>
    <xdr:grpSp>
      <xdr:nvGrpSpPr>
        <xdr:cNvPr id="8" name="Group 7"/>
        <xdr:cNvGrpSpPr/>
      </xdr:nvGrpSpPr>
      <xdr:grpSpPr>
        <a:xfrm>
          <a:off x="8521700" y="1549400"/>
          <a:ext cx="3456333" cy="3140834"/>
          <a:chOff x="1540232" y="18304256"/>
          <a:chExt cx="3456333" cy="3140834"/>
        </a:xfrm>
      </xdr:grpSpPr>
      <xdr:grpSp>
        <xdr:nvGrpSpPr>
          <xdr:cNvPr id="9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11" name="Gekrümmte Verbindung 30"/>
            <xdr:cNvCxnSpPr>
              <a:stCxn id="18" idx="2"/>
              <a:endCxn id="16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12" name="Gekrümmte Verbindung 5"/>
            <xdr:cNvCxnSpPr>
              <a:stCxn id="16" idx="0"/>
              <a:endCxn id="18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13" name="Gruppieren 44038"/>
            <xdr:cNvGrpSpPr/>
          </xdr:nvGrpSpPr>
          <xdr:grpSpPr>
            <a:xfrm>
              <a:off x="762000" y="2695575"/>
              <a:ext cx="3448050" cy="1814877"/>
              <a:chOff x="762000" y="2695575"/>
              <a:chExt cx="3448050" cy="1814877"/>
            </a:xfrm>
          </xdr:grpSpPr>
          <xdr:sp macro="" textlink="">
            <xdr:nvSpPr>
              <xdr:cNvPr id="16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7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8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9" name="Gekrümmte Verbindung 9"/>
              <xdr:cNvCxnSpPr>
                <a:stCxn id="17" idx="0"/>
                <a:endCxn id="18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6">
            <xdr:nvSpPr>
              <xdr:cNvPr id="20" name="Textfeld 23"/>
              <xdr:cNvSpPr txBox="1"/>
            </xdr:nvSpPr>
            <xdr:spPr>
              <a:xfrm>
                <a:off x="2714741" y="2745456"/>
                <a:ext cx="1111381" cy="260046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88FA8D90-FD22-B543-B931-482DDB23DD8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21" name="Gekrümmte Verbindung 25"/>
              <xdr:cNvCxnSpPr>
                <a:stCxn id="17" idx="2"/>
                <a:endCxn id="16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Gekrümmte Verbindung 28"/>
              <xdr:cNvCxnSpPr>
                <a:stCxn id="18" idx="2"/>
                <a:endCxn id="17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9">
            <xdr:nvSpPr>
              <xdr:cNvPr id="23" name="Textfeld 33"/>
              <xdr:cNvSpPr txBox="1"/>
            </xdr:nvSpPr>
            <xdr:spPr>
              <a:xfrm>
                <a:off x="2729781" y="4250406"/>
                <a:ext cx="1062250" cy="260046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0EE30CE6-6B30-E844-A57A-D6DC80B33BAD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66566" name="Object 6" hidden="1">
                    <a:extLst>
                      <a:ext uri="{63B3BB69-23CF-44E3-9099-C40C66FF867C}">
                        <a14:compatExt spid="_x0000_s66566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66567" name="Object 7" hidden="1">
                    <a:extLst>
                      <a:ext uri="{63B3BB69-23CF-44E3-9099-C40C66FF867C}">
                        <a14:compatExt spid="_x0000_s66567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'p Norm'!$M$10">
          <xdr:nvSpPr>
            <xdr:cNvPr id="14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DC1BE87B-7201-0743-B30D-CB2CFDBD8712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'p Norm'!$M$13">
          <xdr:nvSpPr>
            <xdr:cNvPr id="15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104431AC-36EA-2041-B547-9A9D2E46470D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10" name="Curved Connector 9"/>
          <xdr:cNvCxnSpPr>
            <a:stCxn id="16" idx="0"/>
            <a:endCxn id="17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431800</xdr:colOff>
      <xdr:row>3</xdr:row>
      <xdr:rowOff>152400</xdr:rowOff>
    </xdr:from>
    <xdr:to>
      <xdr:col>10</xdr:col>
      <xdr:colOff>687733</xdr:colOff>
      <xdr:row>20</xdr:row>
      <xdr:rowOff>63500</xdr:rowOff>
    </xdr:to>
    <xdr:grpSp>
      <xdr:nvGrpSpPr>
        <xdr:cNvPr id="2" name="Group 1"/>
        <xdr:cNvGrpSpPr/>
      </xdr:nvGrpSpPr>
      <xdr:grpSpPr>
        <a:xfrm>
          <a:off x="8204200" y="736600"/>
          <a:ext cx="3456333" cy="3441700"/>
          <a:chOff x="1540232" y="18304256"/>
          <a:chExt cx="3456333" cy="3140834"/>
        </a:xfrm>
      </xdr:grpSpPr>
      <xdr:grpSp>
        <xdr:nvGrpSpPr>
          <xdr:cNvPr id="3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5" name="Gekrümmte Verbindung 30"/>
            <xdr:cNvCxnSpPr>
              <a:stCxn id="12" idx="2"/>
              <a:endCxn id="10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Gekrümmte Verbindung 5"/>
            <xdr:cNvCxnSpPr>
              <a:stCxn id="10" idx="0"/>
              <a:endCxn id="12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7" name="Gruppieren 44038"/>
            <xdr:cNvGrpSpPr/>
          </xdr:nvGrpSpPr>
          <xdr:grpSpPr>
            <a:xfrm>
              <a:off x="762000" y="2695574"/>
              <a:ext cx="3448050" cy="1803513"/>
              <a:chOff x="762000" y="2695574"/>
              <a:chExt cx="3448050" cy="1803513"/>
            </a:xfrm>
          </xdr:grpSpPr>
          <xdr:sp macro="" textlink="">
            <xdr:nvSpPr>
              <xdr:cNvPr id="10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1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2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3" name="Gekrümmte Verbindung 9"/>
              <xdr:cNvCxnSpPr>
                <a:stCxn id="11" idx="0"/>
                <a:endCxn id="12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6">
            <xdr:nvSpPr>
              <xdr:cNvPr id="14" name="Textfeld 23"/>
              <xdr:cNvSpPr txBox="1"/>
            </xdr:nvSpPr>
            <xdr:spPr>
              <a:xfrm>
                <a:off x="2714741" y="2756823"/>
                <a:ext cx="1111381" cy="237314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6FF95E18-19E4-2D4B-8F3E-4008BF502EB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15" name="Gekrümmte Verbindung 25"/>
              <xdr:cNvCxnSpPr>
                <a:stCxn id="11" idx="2"/>
                <a:endCxn id="10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Gekrümmte Verbindung 28"/>
              <xdr:cNvCxnSpPr>
                <a:stCxn id="12" idx="2"/>
                <a:endCxn id="11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9">
            <xdr:nvSpPr>
              <xdr:cNvPr id="17" name="Textfeld 33"/>
              <xdr:cNvSpPr txBox="1"/>
            </xdr:nvSpPr>
            <xdr:spPr>
              <a:xfrm>
                <a:off x="2729781" y="4261773"/>
                <a:ext cx="1062250" cy="237314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1E803039-2A76-AA45-B17B-974022E2726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72705" name="Object 1" hidden="1">
                    <a:extLst>
                      <a:ext uri="{63B3BB69-23CF-44E3-9099-C40C66FF867C}">
                        <a14:compatExt spid="_x0000_s72705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72706" name="Object 2" hidden="1">
                    <a:extLst>
                      <a:ext uri="{63B3BB69-23CF-44E3-9099-C40C66FF867C}">
                        <a14:compatExt spid="_x0000_s72706"/>
                      </a:ext>
                    </a:extLst>
                  </xdr:cNvPr>
                  <xdr:cNvSpPr/>
                </xdr:nvSpPr>
                <xdr:spPr>
                  <a:xfrm>
                    <a:off x="1581150" y="2695574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'p Norm'!$M$10">
          <xdr:nvSpPr>
            <xdr:cNvPr id="8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8CC1EDA9-1F8A-0844-BB4C-CE5EAB632AF0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'p Norm'!$M$13">
          <xdr:nvSpPr>
            <xdr:cNvPr id="9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D2A69440-A7E3-8A47-8E0D-3A0B0B199C18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4" name="Curved Connector 3"/>
          <xdr:cNvCxnSpPr>
            <a:stCxn id="10" idx="0"/>
            <a:endCxn id="11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431800</xdr:colOff>
      <xdr:row>3</xdr:row>
      <xdr:rowOff>152400</xdr:rowOff>
    </xdr:from>
    <xdr:to>
      <xdr:col>10</xdr:col>
      <xdr:colOff>687733</xdr:colOff>
      <xdr:row>19</xdr:row>
      <xdr:rowOff>92834</xdr:rowOff>
    </xdr:to>
    <xdr:grpSp>
      <xdr:nvGrpSpPr>
        <xdr:cNvPr id="2" name="Group 1"/>
        <xdr:cNvGrpSpPr/>
      </xdr:nvGrpSpPr>
      <xdr:grpSpPr>
        <a:xfrm>
          <a:off x="8204200" y="736600"/>
          <a:ext cx="3456333" cy="3471034"/>
          <a:chOff x="1540232" y="18304256"/>
          <a:chExt cx="3456333" cy="3140834"/>
        </a:xfrm>
      </xdr:grpSpPr>
      <xdr:grpSp>
        <xdr:nvGrpSpPr>
          <xdr:cNvPr id="3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5" name="Gekrümmte Verbindung 30"/>
            <xdr:cNvCxnSpPr>
              <a:stCxn id="12" idx="2"/>
              <a:endCxn id="10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Gekrümmte Verbindung 5"/>
            <xdr:cNvCxnSpPr>
              <a:stCxn id="10" idx="0"/>
              <a:endCxn id="12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7" name="Gruppieren 44038"/>
            <xdr:cNvGrpSpPr/>
          </xdr:nvGrpSpPr>
          <xdr:grpSpPr>
            <a:xfrm>
              <a:off x="762000" y="2695575"/>
              <a:ext cx="3448050" cy="1802508"/>
              <a:chOff x="762000" y="2695575"/>
              <a:chExt cx="3448050" cy="1802508"/>
            </a:xfrm>
          </xdr:grpSpPr>
          <xdr:sp macro="" textlink="">
            <xdr:nvSpPr>
              <xdr:cNvPr id="10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1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2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3" name="Gekrümmte Verbindung 9"/>
              <xdr:cNvCxnSpPr>
                <a:stCxn id="11" idx="0"/>
                <a:endCxn id="12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6">
            <xdr:nvSpPr>
              <xdr:cNvPr id="14" name="Textfeld 23"/>
              <xdr:cNvSpPr txBox="1"/>
            </xdr:nvSpPr>
            <xdr:spPr>
              <a:xfrm>
                <a:off x="2714741" y="2757826"/>
                <a:ext cx="1111381" cy="235308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6FF95E18-19E4-2D4B-8F3E-4008BF502EB4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15" name="Gekrümmte Verbindung 25"/>
              <xdr:cNvCxnSpPr>
                <a:stCxn id="11" idx="2"/>
                <a:endCxn id="10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Gekrümmte Verbindung 28"/>
              <xdr:cNvCxnSpPr>
                <a:stCxn id="12" idx="2"/>
                <a:endCxn id="11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9">
            <xdr:nvSpPr>
              <xdr:cNvPr id="17" name="Textfeld 33"/>
              <xdr:cNvSpPr txBox="1"/>
            </xdr:nvSpPr>
            <xdr:spPr>
              <a:xfrm>
                <a:off x="2729781" y="4262775"/>
                <a:ext cx="1062250" cy="235308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1E803039-2A76-AA45-B17B-974022E2726E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67585" name="Object 1" hidden="1">
                    <a:extLst>
                      <a:ext uri="{63B3BB69-23CF-44E3-9099-C40C66FF867C}">
                        <a14:compatExt spid="_x0000_s67585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67586" name="Object 2" hidden="1">
                    <a:extLst>
                      <a:ext uri="{63B3BB69-23CF-44E3-9099-C40C66FF867C}">
                        <a14:compatExt spid="_x0000_s67586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'p Norm'!$M$10">
          <xdr:nvSpPr>
            <xdr:cNvPr id="8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8CC1EDA9-1F8A-0844-BB4C-CE5EAB632AF0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'p Norm'!$M$13">
          <xdr:nvSpPr>
            <xdr:cNvPr id="9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D2A69440-A7E3-8A47-8E0D-3A0B0B199C18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4" name="Curved Connector 3"/>
          <xdr:cNvCxnSpPr>
            <a:stCxn id="10" idx="0"/>
            <a:endCxn id="11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0.5018</cdr:x>
      <cdr:y>0.88141</cdr:y>
    </cdr:from>
    <cdr:to>
      <cdr:x>0.63718</cdr:x>
      <cdr:y>0.88141</cdr:y>
    </cdr:to>
    <cdr:cxnSp macro="">
      <cdr:nvCxnSpPr>
        <cdr:cNvPr id="6" name="Gerade Verbindung mit Pfeil 5"/>
        <cdr:cNvCxnSpPr/>
      </cdr:nvCxnSpPr>
      <cdr:spPr>
        <a:xfrm xmlns:a="http://schemas.openxmlformats.org/drawingml/2006/main">
          <a:off x="2036883" y="2417885"/>
          <a:ext cx="549520" cy="0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arrow"/>
          <a:tailEnd type="arrow"/>
        </a:ln>
      </cdr:spPr>
      <cdr:style>
        <a:lnRef xmlns:a="http://schemas.openxmlformats.org/drawingml/2006/main" idx="2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1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0.56486</cdr:x>
      <cdr:y>0.71296</cdr:y>
    </cdr:from>
    <cdr:to>
      <cdr:x>0.62541</cdr:x>
      <cdr:y>0.80941</cdr:y>
    </cdr:to>
    <cdr:sp macro="" textlink="">
      <cdr:nvSpPr>
        <cdr:cNvPr id="8" name="Textfeld 79"/>
        <cdr:cNvSpPr txBox="1"/>
      </cdr:nvSpPr>
      <cdr:spPr>
        <a:xfrm xmlns:a="http://schemas.openxmlformats.org/drawingml/2006/main">
          <a:off x="2292839" y="1955801"/>
          <a:ext cx="245773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1100" b="1">
              <a:solidFill>
                <a:schemeClr val="accent1">
                  <a:lumMod val="75000"/>
                </a:schemeClr>
              </a:solidFill>
            </a:rPr>
            <a:t>σ</a:t>
          </a:r>
          <a:endParaRPr lang="hu-HU" sz="1100" b="1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0.64609</cdr:x>
      <cdr:y>0.71563</cdr:y>
    </cdr:from>
    <cdr:to>
      <cdr:x>0.70664</cdr:x>
      <cdr:y>0.81208</cdr:y>
    </cdr:to>
    <cdr:sp macro="" textlink="">
      <cdr:nvSpPr>
        <cdr:cNvPr id="4" name="Textfeld 79"/>
        <cdr:cNvSpPr txBox="1"/>
      </cdr:nvSpPr>
      <cdr:spPr>
        <a:xfrm xmlns:a="http://schemas.openxmlformats.org/drawingml/2006/main">
          <a:off x="2622550" y="1963127"/>
          <a:ext cx="245779" cy="26458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1100" b="1">
              <a:solidFill>
                <a:schemeClr val="accent1">
                  <a:lumMod val="75000"/>
                </a:schemeClr>
              </a:solidFill>
            </a:rPr>
            <a:t>σ</a:t>
          </a:r>
          <a:endParaRPr lang="hu-HU" sz="1100" b="1">
            <a:solidFill>
              <a:schemeClr val="accent1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0.53779</cdr:x>
      <cdr:y>0.80377</cdr:y>
    </cdr:from>
    <cdr:to>
      <cdr:x>0.59833</cdr:x>
      <cdr:y>0.90022</cdr:y>
    </cdr:to>
    <cdr:sp macro="" textlink="">
      <cdr:nvSpPr>
        <cdr:cNvPr id="5" name="Textfeld 79"/>
        <cdr:cNvSpPr txBox="1"/>
      </cdr:nvSpPr>
      <cdr:spPr>
        <a:xfrm xmlns:a="http://schemas.openxmlformats.org/drawingml/2006/main">
          <a:off x="2182935" y="2204915"/>
          <a:ext cx="245773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l-GR" sz="1100" b="1">
              <a:solidFill>
                <a:schemeClr val="accent5">
                  <a:lumMod val="75000"/>
                </a:schemeClr>
              </a:solidFill>
            </a:rPr>
            <a:t>μ</a:t>
          </a:r>
          <a:endParaRPr lang="hu-HU" sz="1100" b="1">
            <a:solidFill>
              <a:schemeClr val="accent5">
                <a:lumMod val="75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2</xdr:col>
      <xdr:colOff>0</xdr:colOff>
      <xdr:row>36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66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43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61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63</xdr:row>
      <xdr:rowOff>0</xdr:rowOff>
    </xdr:from>
    <xdr:to>
      <xdr:col>2</xdr:col>
      <xdr:colOff>0</xdr:colOff>
      <xdr:row>79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2</xdr:col>
      <xdr:colOff>0</xdr:colOff>
      <xdr:row>97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115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25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43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61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63</xdr:row>
      <xdr:rowOff>0</xdr:rowOff>
    </xdr:from>
    <xdr:to>
      <xdr:col>4</xdr:col>
      <xdr:colOff>0</xdr:colOff>
      <xdr:row>79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81</xdr:row>
      <xdr:rowOff>0</xdr:rowOff>
    </xdr:from>
    <xdr:to>
      <xdr:col>4</xdr:col>
      <xdr:colOff>0</xdr:colOff>
      <xdr:row>97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4</xdr:col>
      <xdr:colOff>0</xdr:colOff>
      <xdr:row>115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121</xdr:row>
      <xdr:rowOff>0</xdr:rowOff>
    </xdr:from>
    <xdr:to>
      <xdr:col>4</xdr:col>
      <xdr:colOff>0</xdr:colOff>
      <xdr:row>154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9</xdr:col>
      <xdr:colOff>255933</xdr:colOff>
      <xdr:row>21</xdr:row>
      <xdr:rowOff>296034</xdr:rowOff>
    </xdr:to>
    <xdr:grpSp>
      <xdr:nvGrpSpPr>
        <xdr:cNvPr id="2" name="Group 1"/>
        <xdr:cNvGrpSpPr/>
      </xdr:nvGrpSpPr>
      <xdr:grpSpPr>
        <a:xfrm>
          <a:off x="7378700" y="1473200"/>
          <a:ext cx="3456333" cy="3140834"/>
          <a:chOff x="1540232" y="18304256"/>
          <a:chExt cx="3456333" cy="3140834"/>
        </a:xfrm>
      </xdr:grpSpPr>
      <xdr:grpSp>
        <xdr:nvGrpSpPr>
          <xdr:cNvPr id="3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5" name="Gekrümmte Verbindung 30"/>
            <xdr:cNvCxnSpPr>
              <a:stCxn id="12" idx="2"/>
              <a:endCxn id="10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Gekrümmte Verbindung 5"/>
            <xdr:cNvCxnSpPr>
              <a:stCxn id="10" idx="0"/>
              <a:endCxn id="12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7" name="Gruppieren 44038"/>
            <xdr:cNvGrpSpPr/>
          </xdr:nvGrpSpPr>
          <xdr:grpSpPr>
            <a:xfrm>
              <a:off x="762000" y="2695575"/>
              <a:ext cx="3448050" cy="1814877"/>
              <a:chOff x="762000" y="2695575"/>
              <a:chExt cx="3448050" cy="1814877"/>
            </a:xfrm>
          </xdr:grpSpPr>
          <xdr:sp macro="" textlink="">
            <xdr:nvSpPr>
              <xdr:cNvPr id="10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1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2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3" name="Gekrümmte Verbindung 9"/>
              <xdr:cNvCxnSpPr>
                <a:stCxn id="11" idx="0"/>
                <a:endCxn id="12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6">
            <xdr:nvSpPr>
              <xdr:cNvPr id="14" name="Textfeld 23"/>
              <xdr:cNvSpPr txBox="1"/>
            </xdr:nvSpPr>
            <xdr:spPr>
              <a:xfrm>
                <a:off x="2714741" y="2745456"/>
                <a:ext cx="1111381" cy="260046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3CFD034E-DAC5-434B-AF14-B7912D3CBB5C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15" name="Gekrümmte Verbindung 25"/>
              <xdr:cNvCxnSpPr>
                <a:stCxn id="11" idx="2"/>
                <a:endCxn id="10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Gekrümmte Verbindung 28"/>
              <xdr:cNvCxnSpPr>
                <a:stCxn id="12" idx="2"/>
                <a:endCxn id="11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9">
            <xdr:nvSpPr>
              <xdr:cNvPr id="17" name="Textfeld 33"/>
              <xdr:cNvSpPr txBox="1"/>
            </xdr:nvSpPr>
            <xdr:spPr>
              <a:xfrm>
                <a:off x="2729781" y="4250406"/>
                <a:ext cx="1062250" cy="260046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6FC3DB1D-592E-A54B-AAB0-6625A6A5360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55297" name="Object 1" hidden="1">
                    <a:extLst>
                      <a:ext uri="{63B3BB69-23CF-44E3-9099-C40C66FF867C}">
                        <a14:compatExt spid="_x0000_s55297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55298" name="Object 2" hidden="1">
                    <a:extLst>
                      <a:ext uri="{63B3BB69-23CF-44E3-9099-C40C66FF867C}">
                        <a14:compatExt spid="_x0000_s55298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'p Norm'!$M$10">
          <xdr:nvSpPr>
            <xdr:cNvPr id="8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15881DB9-6978-7945-9BAC-E316B23C7355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'p Norm'!$M$13">
          <xdr:nvSpPr>
            <xdr:cNvPr id="9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E2904233-7127-974C-9935-E6D7D9CD8EB7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4" name="Curved Connector 3"/>
          <xdr:cNvCxnSpPr>
            <a:stCxn id="10" idx="0"/>
            <a:endCxn id="11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9</xdr:col>
      <xdr:colOff>255933</xdr:colOff>
      <xdr:row>21</xdr:row>
      <xdr:rowOff>296034</xdr:rowOff>
    </xdr:to>
    <xdr:grpSp>
      <xdr:nvGrpSpPr>
        <xdr:cNvPr id="2" name="Group 1"/>
        <xdr:cNvGrpSpPr/>
      </xdr:nvGrpSpPr>
      <xdr:grpSpPr>
        <a:xfrm>
          <a:off x="7378700" y="1473200"/>
          <a:ext cx="3456333" cy="3140834"/>
          <a:chOff x="1540232" y="18304256"/>
          <a:chExt cx="3456333" cy="3140834"/>
        </a:xfrm>
      </xdr:grpSpPr>
      <xdr:grpSp>
        <xdr:nvGrpSpPr>
          <xdr:cNvPr id="3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5" name="Gekrümmte Verbindung 30"/>
            <xdr:cNvCxnSpPr>
              <a:stCxn id="12" idx="2"/>
              <a:endCxn id="10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Gekrümmte Verbindung 5"/>
            <xdr:cNvCxnSpPr>
              <a:stCxn id="10" idx="0"/>
              <a:endCxn id="12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7" name="Gruppieren 44038"/>
            <xdr:cNvGrpSpPr/>
          </xdr:nvGrpSpPr>
          <xdr:grpSpPr>
            <a:xfrm>
              <a:off x="762000" y="2695575"/>
              <a:ext cx="3448050" cy="1814877"/>
              <a:chOff x="762000" y="2695575"/>
              <a:chExt cx="3448050" cy="1814877"/>
            </a:xfrm>
          </xdr:grpSpPr>
          <xdr:sp macro="" textlink="">
            <xdr:nvSpPr>
              <xdr:cNvPr id="10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1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2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3" name="Gekrümmte Verbindung 9"/>
              <xdr:cNvCxnSpPr>
                <a:stCxn id="11" idx="0"/>
                <a:endCxn id="12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6">
            <xdr:nvSpPr>
              <xdr:cNvPr id="14" name="Textfeld 23"/>
              <xdr:cNvSpPr txBox="1"/>
            </xdr:nvSpPr>
            <xdr:spPr>
              <a:xfrm>
                <a:off x="2714741" y="2745456"/>
                <a:ext cx="1111381" cy="260046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3CFD034E-DAC5-434B-AF14-B7912D3CBB5C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15" name="Gekrümmte Verbindung 25"/>
              <xdr:cNvCxnSpPr>
                <a:stCxn id="11" idx="2"/>
                <a:endCxn id="10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Gekrümmte Verbindung 28"/>
              <xdr:cNvCxnSpPr>
                <a:stCxn id="12" idx="2"/>
                <a:endCxn id="11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9">
            <xdr:nvSpPr>
              <xdr:cNvPr id="17" name="Textfeld 33"/>
              <xdr:cNvSpPr txBox="1"/>
            </xdr:nvSpPr>
            <xdr:spPr>
              <a:xfrm>
                <a:off x="2729781" y="4250406"/>
                <a:ext cx="1062250" cy="260046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6FC3DB1D-592E-A54B-AAB0-6625A6A5360F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64513" name="Object 1" hidden="1">
                    <a:extLst>
                      <a:ext uri="{63B3BB69-23CF-44E3-9099-C40C66FF867C}">
                        <a14:compatExt spid="_x0000_s64513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64514" name="Object 2" hidden="1">
                    <a:extLst>
                      <a:ext uri="{63B3BB69-23CF-44E3-9099-C40C66FF867C}">
                        <a14:compatExt spid="_x0000_s64514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'p Norm'!$M$10">
          <xdr:nvSpPr>
            <xdr:cNvPr id="8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15881DB9-6978-7945-9BAC-E316B23C7355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'p Norm'!$M$13">
          <xdr:nvSpPr>
            <xdr:cNvPr id="9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E2904233-7127-974C-9935-E6D7D9CD8EB7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4" name="Curved Connector 3"/>
          <xdr:cNvCxnSpPr>
            <a:stCxn id="10" idx="0"/>
            <a:endCxn id="11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9</xdr:col>
      <xdr:colOff>255933</xdr:colOff>
      <xdr:row>26</xdr:row>
      <xdr:rowOff>118234</xdr:rowOff>
    </xdr:to>
    <xdr:grpSp>
      <xdr:nvGrpSpPr>
        <xdr:cNvPr id="2" name="Group 1"/>
        <xdr:cNvGrpSpPr/>
      </xdr:nvGrpSpPr>
      <xdr:grpSpPr>
        <a:xfrm>
          <a:off x="7378700" y="1828800"/>
          <a:ext cx="3456333" cy="3140834"/>
          <a:chOff x="1540232" y="18304256"/>
          <a:chExt cx="3456333" cy="3140834"/>
        </a:xfrm>
      </xdr:grpSpPr>
      <xdr:grpSp>
        <xdr:nvGrpSpPr>
          <xdr:cNvPr id="3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5" name="Gekrümmte Verbindung 30"/>
            <xdr:cNvCxnSpPr>
              <a:stCxn id="12" idx="2"/>
              <a:endCxn id="10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Gekrümmte Verbindung 5"/>
            <xdr:cNvCxnSpPr>
              <a:stCxn id="10" idx="0"/>
              <a:endCxn id="12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7" name="Gruppieren 44038"/>
            <xdr:cNvGrpSpPr/>
          </xdr:nvGrpSpPr>
          <xdr:grpSpPr>
            <a:xfrm>
              <a:off x="762000" y="2695575"/>
              <a:ext cx="3448050" cy="1814877"/>
              <a:chOff x="762000" y="2695575"/>
              <a:chExt cx="3448050" cy="1814877"/>
            </a:xfrm>
          </xdr:grpSpPr>
          <xdr:sp macro="" textlink="">
            <xdr:nvSpPr>
              <xdr:cNvPr id="10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1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2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3" name="Gekrümmte Verbindung 9"/>
              <xdr:cNvCxnSpPr>
                <a:stCxn id="11" idx="0"/>
                <a:endCxn id="12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6">
            <xdr:nvSpPr>
              <xdr:cNvPr id="14" name="Textfeld 23"/>
              <xdr:cNvSpPr txBox="1"/>
            </xdr:nvSpPr>
            <xdr:spPr>
              <a:xfrm>
                <a:off x="2714741" y="2745456"/>
                <a:ext cx="1111381" cy="260046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33A03D66-CD36-0B44-B1AC-B06FB755F89D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15" name="Gekrümmte Verbindung 25"/>
              <xdr:cNvCxnSpPr>
                <a:stCxn id="11" idx="2"/>
                <a:endCxn id="10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Gekrümmte Verbindung 28"/>
              <xdr:cNvCxnSpPr>
                <a:stCxn id="12" idx="2"/>
                <a:endCxn id="11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9">
            <xdr:nvSpPr>
              <xdr:cNvPr id="17" name="Textfeld 33"/>
              <xdr:cNvSpPr txBox="1"/>
            </xdr:nvSpPr>
            <xdr:spPr>
              <a:xfrm>
                <a:off x="2729781" y="4250406"/>
                <a:ext cx="1062250" cy="260046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97D9F419-9089-854E-B89D-DDA7D142306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76801" name="Object 1" hidden="1">
                    <a:extLst>
                      <a:ext uri="{63B3BB69-23CF-44E3-9099-C40C66FF867C}">
                        <a14:compatExt spid="_x0000_s76801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76802" name="Object 2" hidden="1">
                    <a:extLst>
                      <a:ext uri="{63B3BB69-23CF-44E3-9099-C40C66FF867C}">
                        <a14:compatExt spid="_x0000_s76802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'p Norm'!$M$10">
          <xdr:nvSpPr>
            <xdr:cNvPr id="8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E50B4402-6BE1-C34C-91ED-5E14191454A5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'p Norm'!$M$13">
          <xdr:nvSpPr>
            <xdr:cNvPr id="9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99B77FC5-1E7D-9347-9756-6F926C922D62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4" name="Curved Connector 3"/>
          <xdr:cNvCxnSpPr>
            <a:stCxn id="10" idx="0"/>
            <a:endCxn id="11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9</xdr:col>
      <xdr:colOff>255933</xdr:colOff>
      <xdr:row>26</xdr:row>
      <xdr:rowOff>118234</xdr:rowOff>
    </xdr:to>
    <xdr:grpSp>
      <xdr:nvGrpSpPr>
        <xdr:cNvPr id="2" name="Group 1"/>
        <xdr:cNvGrpSpPr/>
      </xdr:nvGrpSpPr>
      <xdr:grpSpPr>
        <a:xfrm>
          <a:off x="7378700" y="1828800"/>
          <a:ext cx="3456333" cy="3140834"/>
          <a:chOff x="1540232" y="18304256"/>
          <a:chExt cx="3456333" cy="3140834"/>
        </a:xfrm>
      </xdr:grpSpPr>
      <xdr:grpSp>
        <xdr:nvGrpSpPr>
          <xdr:cNvPr id="3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5" name="Gekrümmte Verbindung 30"/>
            <xdr:cNvCxnSpPr>
              <a:stCxn id="12" idx="2"/>
              <a:endCxn id="10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6" name="Gekrümmte Verbindung 5"/>
            <xdr:cNvCxnSpPr>
              <a:stCxn id="10" idx="0"/>
              <a:endCxn id="12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7" name="Gruppieren 44038"/>
            <xdr:cNvGrpSpPr/>
          </xdr:nvGrpSpPr>
          <xdr:grpSpPr>
            <a:xfrm>
              <a:off x="762000" y="2695575"/>
              <a:ext cx="3448050" cy="1814877"/>
              <a:chOff x="762000" y="2695575"/>
              <a:chExt cx="3448050" cy="1814877"/>
            </a:xfrm>
          </xdr:grpSpPr>
          <xdr:sp macro="" textlink="">
            <xdr:nvSpPr>
              <xdr:cNvPr id="10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1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2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3" name="Gekrümmte Verbindung 9"/>
              <xdr:cNvCxnSpPr>
                <a:stCxn id="11" idx="0"/>
                <a:endCxn id="12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6">
            <xdr:nvSpPr>
              <xdr:cNvPr id="14" name="Textfeld 23"/>
              <xdr:cNvSpPr txBox="1"/>
            </xdr:nvSpPr>
            <xdr:spPr>
              <a:xfrm>
                <a:off x="2714741" y="2745456"/>
                <a:ext cx="1111381" cy="260046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33A03D66-CD36-0B44-B1AC-B06FB755F89D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15" name="Gekrümmte Verbindung 25"/>
              <xdr:cNvCxnSpPr>
                <a:stCxn id="11" idx="2"/>
                <a:endCxn id="10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16" name="Gekrümmte Verbindung 28"/>
              <xdr:cNvCxnSpPr>
                <a:stCxn id="12" idx="2"/>
                <a:endCxn id="11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9">
            <xdr:nvSpPr>
              <xdr:cNvPr id="17" name="Textfeld 33"/>
              <xdr:cNvSpPr txBox="1"/>
            </xdr:nvSpPr>
            <xdr:spPr>
              <a:xfrm>
                <a:off x="2729781" y="4250406"/>
                <a:ext cx="1062250" cy="260046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97D9F419-9089-854E-B89D-DDA7D1423063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65537" name="Object 1" hidden="1">
                    <a:extLst>
                      <a:ext uri="{63B3BB69-23CF-44E3-9099-C40C66FF867C}">
                        <a14:compatExt spid="_x0000_s65537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65538" name="Object 2" hidden="1">
                    <a:extLst>
                      <a:ext uri="{63B3BB69-23CF-44E3-9099-C40C66FF867C}">
                        <a14:compatExt spid="_x0000_s65538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'p Norm'!$M$10">
          <xdr:nvSpPr>
            <xdr:cNvPr id="8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E50B4402-6BE1-C34C-91ED-5E14191454A5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'p Norm'!$M$13">
          <xdr:nvSpPr>
            <xdr:cNvPr id="9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99B77FC5-1E7D-9347-9756-6F926C922D62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4" name="Curved Connector 3"/>
          <xdr:cNvCxnSpPr>
            <a:stCxn id="10" idx="0"/>
            <a:endCxn id="11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168029</xdr:colOff>
      <xdr:row>4</xdr:row>
      <xdr:rowOff>102577</xdr:rowOff>
    </xdr:from>
    <xdr:to>
      <xdr:col>6</xdr:col>
      <xdr:colOff>51651</xdr:colOff>
      <xdr:row>27</xdr:row>
      <xdr:rowOff>114300</xdr:rowOff>
    </xdr:to>
    <xdr:pic>
      <xdr:nvPicPr>
        <xdr:cNvPr id="2" name="Grafik 1" descr="http://www.healthtestingcenters.com/themes/kktest/images/Results/Basic-1o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529" y="864577"/>
          <a:ext cx="6830522" cy="4101123"/>
        </a:xfrm>
        <a:prstGeom prst="rect">
          <a:avLst/>
        </a:prstGeom>
        <a:noFill/>
        <a:ln>
          <a:solidFill>
            <a:srgbClr val="008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749300</xdr:colOff>
      <xdr:row>8</xdr:row>
      <xdr:rowOff>76200</xdr:rowOff>
    </xdr:from>
    <xdr:to>
      <xdr:col>10</xdr:col>
      <xdr:colOff>1005233</xdr:colOff>
      <xdr:row>26</xdr:row>
      <xdr:rowOff>16634</xdr:rowOff>
    </xdr:to>
    <xdr:grpSp>
      <xdr:nvGrpSpPr>
        <xdr:cNvPr id="8" name="Group 7"/>
        <xdr:cNvGrpSpPr/>
      </xdr:nvGrpSpPr>
      <xdr:grpSpPr>
        <a:xfrm>
          <a:off x="8521700" y="1549400"/>
          <a:ext cx="3456333" cy="3140834"/>
          <a:chOff x="1540232" y="18304256"/>
          <a:chExt cx="3456333" cy="3140834"/>
        </a:xfrm>
      </xdr:grpSpPr>
      <xdr:grpSp>
        <xdr:nvGrpSpPr>
          <xdr:cNvPr id="9" name="Gruppieren 14"/>
          <xdr:cNvGrpSpPr/>
        </xdr:nvGrpSpPr>
        <xdr:grpSpPr>
          <a:xfrm>
            <a:off x="1540232" y="18304256"/>
            <a:ext cx="3456333" cy="3140834"/>
            <a:chOff x="762000" y="2047875"/>
            <a:chExt cx="3448050" cy="3122060"/>
          </a:xfrm>
        </xdr:grpSpPr>
        <xdr:cxnSp macro="">
          <xdr:nvCxnSpPr>
            <xdr:cNvPr id="11" name="Gekrümmte Verbindung 30"/>
            <xdr:cNvCxnSpPr>
              <a:stCxn id="18" idx="2"/>
              <a:endCxn id="16" idx="2"/>
            </xdr:cNvCxnSpPr>
          </xdr:nvCxnSpPr>
          <xdr:spPr>
            <a:xfrm rot="5400000">
              <a:off x="2486025" y="2286000"/>
              <a:ext cx="12700" cy="3048000"/>
            </a:xfrm>
            <a:prstGeom prst="curvedConnector3">
              <a:avLst>
                <a:gd name="adj1" fmla="val 8475000"/>
              </a:avLst>
            </a:prstGeom>
            <a:ln>
              <a:solidFill>
                <a:schemeClr val="accent4">
                  <a:lumMod val="75000"/>
                </a:schemeClr>
              </a:solidFill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cxnSp macro="">
          <xdr:nvCxnSpPr>
            <xdr:cNvPr id="12" name="Gekrümmte Verbindung 5"/>
            <xdr:cNvCxnSpPr>
              <a:stCxn id="16" idx="0"/>
              <a:endCxn id="18" idx="0"/>
            </xdr:cNvCxnSpPr>
          </xdr:nvCxnSpPr>
          <xdr:spPr>
            <a:xfrm rot="5400000" flipH="1" flipV="1">
              <a:off x="2486025" y="1866900"/>
              <a:ext cx="12700" cy="3048000"/>
            </a:xfrm>
            <a:prstGeom prst="curvedConnector3">
              <a:avLst>
                <a:gd name="adj1" fmla="val 8400000"/>
              </a:avLst>
            </a:prstGeom>
            <a:ln>
              <a:tailEnd type="arrow"/>
            </a:ln>
          </xdr:spPr>
          <xdr:style>
            <a:lnRef idx="2">
              <a:schemeClr val="accent3"/>
            </a:lnRef>
            <a:fillRef idx="0">
              <a:schemeClr val="accent3"/>
            </a:fillRef>
            <a:effectRef idx="1">
              <a:schemeClr val="accent3"/>
            </a:effectRef>
            <a:fontRef idx="minor">
              <a:schemeClr val="tx1"/>
            </a:fontRef>
          </xdr:style>
        </xdr:cxnSp>
        <xdr:grpSp>
          <xdr:nvGrpSpPr>
            <xdr:cNvPr id="13" name="Gruppieren 44038"/>
            <xdr:cNvGrpSpPr/>
          </xdr:nvGrpSpPr>
          <xdr:grpSpPr>
            <a:xfrm>
              <a:off x="762000" y="2695575"/>
              <a:ext cx="3448050" cy="1814877"/>
              <a:chOff x="762000" y="2695575"/>
              <a:chExt cx="3448050" cy="1814877"/>
            </a:xfrm>
          </xdr:grpSpPr>
          <xdr:sp macro="" textlink="">
            <xdr:nvSpPr>
              <xdr:cNvPr id="16" name="Textfeld 1"/>
              <xdr:cNvSpPr txBox="1"/>
            </xdr:nvSpPr>
            <xdr:spPr>
              <a:xfrm>
                <a:off x="762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x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7" name="Textfeld 2"/>
              <xdr:cNvSpPr txBox="1"/>
            </xdr:nvSpPr>
            <xdr:spPr>
              <a:xfrm>
                <a:off x="2286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>
                    <a:latin typeface="Arial" panose="020B0604020202020204" pitchFamily="34" charset="0"/>
                    <a:cs typeface="Arial" panose="020B0604020202020204" pitchFamily="34" charset="0"/>
                  </a:rPr>
                  <a:t>z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sp macro="" textlink="">
            <xdr:nvSpPr>
              <xdr:cNvPr id="18" name="Textfeld 3"/>
              <xdr:cNvSpPr txBox="1"/>
            </xdr:nvSpPr>
            <xdr:spPr>
              <a:xfrm>
                <a:off x="3810000" y="3390900"/>
                <a:ext cx="400050" cy="419100"/>
              </a:xfrm>
              <a:prstGeom prst="rect">
                <a:avLst/>
              </a:prstGeom>
              <a:solidFill>
                <a:schemeClr val="bg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hu-HU" sz="2000" i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p</a:t>
                </a:r>
                <a:r>
                  <a:rPr lang="hu-HU" sz="2000" i="1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i</a:t>
                </a:r>
              </a:p>
            </xdr:txBody>
          </xdr:sp>
          <xdr:cxnSp macro="">
            <xdr:nvCxnSpPr>
              <xdr:cNvPr id="19" name="Gekrümmte Verbindung 9"/>
              <xdr:cNvCxnSpPr>
                <a:stCxn id="17" idx="0"/>
                <a:endCxn id="18" idx="0"/>
              </xdr:cNvCxnSpPr>
            </xdr:nvCxnSpPr>
            <xdr:spPr>
              <a:xfrm rot="5400000" flipH="1" flipV="1">
                <a:off x="3248048" y="2628900"/>
                <a:ext cx="12624" cy="1524000"/>
              </a:xfrm>
              <a:prstGeom prst="curvedConnector3">
                <a:avLst>
                  <a:gd name="adj1" fmla="val 3000000"/>
                </a:avLst>
              </a:prstGeom>
              <a:ln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6">
            <xdr:nvSpPr>
              <xdr:cNvPr id="20" name="Textfeld 23"/>
              <xdr:cNvSpPr txBox="1"/>
            </xdr:nvSpPr>
            <xdr:spPr>
              <a:xfrm>
                <a:off x="2714741" y="2745456"/>
                <a:ext cx="1111381" cy="260046"/>
              </a:xfrm>
              <a:prstGeom prst="rect">
                <a:avLst/>
              </a:prstGeom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88FA8D90-FD22-B543-B931-482DDB23DD80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=NORM.S.DIST()</a:t>
                </a:fld>
                <a:endParaRPr lang="hu-HU" sz="1100"/>
              </a:p>
            </xdr:txBody>
          </xdr:sp>
          <xdr:cxnSp macro="">
            <xdr:nvCxnSpPr>
              <xdr:cNvPr id="21" name="Gekrümmte Verbindung 25"/>
              <xdr:cNvCxnSpPr>
                <a:stCxn id="17" idx="2"/>
                <a:endCxn id="16" idx="2"/>
              </xdr:cNvCxnSpPr>
            </xdr:nvCxnSpPr>
            <xdr:spPr>
              <a:xfrm rot="5400000">
                <a:off x="1724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cxnSp macro="">
            <xdr:nvCxnSpPr>
              <xdr:cNvPr id="22" name="Gekrümmte Verbindung 28"/>
              <xdr:cNvCxnSpPr>
                <a:stCxn id="18" idx="2"/>
                <a:endCxn id="17" idx="2"/>
              </xdr:cNvCxnSpPr>
            </xdr:nvCxnSpPr>
            <xdr:spPr>
              <a:xfrm rot="5400000">
                <a:off x="3248025" y="3048000"/>
                <a:ext cx="12700" cy="1524000"/>
              </a:xfrm>
              <a:prstGeom prst="curvedConnector3">
                <a:avLst>
                  <a:gd name="adj1" fmla="val 3450000"/>
                </a:avLst>
              </a:prstGeom>
              <a:ln>
                <a:solidFill>
                  <a:schemeClr val="accent5">
                    <a:lumMod val="75000"/>
                  </a:schemeClr>
                </a:solidFill>
                <a:tailEnd type="arrow"/>
              </a:ln>
            </xdr:spPr>
            <xdr:style>
              <a:lnRef idx="2">
                <a:schemeClr val="accent2"/>
              </a:lnRef>
              <a:fillRef idx="0">
                <a:schemeClr val="accent2"/>
              </a:fillRef>
              <a:effectRef idx="1">
                <a:schemeClr val="accent2"/>
              </a:effectRef>
              <a:fontRef idx="minor">
                <a:schemeClr val="tx1"/>
              </a:fontRef>
            </xdr:style>
          </xdr:cxnSp>
          <xdr:sp macro="" textlink="'p Norm'!$M$19">
            <xdr:nvSpPr>
              <xdr:cNvPr id="23" name="Textfeld 33"/>
              <xdr:cNvSpPr txBox="1"/>
            </xdr:nvSpPr>
            <xdr:spPr>
              <a:xfrm>
                <a:off x="2729781" y="4250406"/>
                <a:ext cx="1062250" cy="260046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ctr">
                <a:spAutoFit/>
              </a:bodyPr>
              <a:lstStyle/>
              <a:p>
                <a:pPr algn="ctr"/>
                <a:fld id="{0EE30CE6-6B30-E844-A57A-D6DC80B33BAD}" type="TxLink">
                  <a:rPr lang="en-US" sz="1100" b="0" i="0" u="none" strike="noStrike">
                    <a:solidFill>
                      <a:srgbClr val="000000"/>
                    </a:solidFill>
                    <a:latin typeface="Calibri"/>
                  </a:rPr>
                  <a:pPr algn="ctr"/>
                  <a:t>=NORM.S.INV()</a:t>
                </a:fld>
                <a:endParaRPr lang="hu-HU" sz="1100"/>
              </a:p>
            </xdr:txBody>
          </xdr:sp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75782" name="Object 6" hidden="1">
                    <a:extLst>
                      <a:ext uri="{63B3BB69-23CF-44E3-9099-C40C66FF867C}">
                        <a14:compatExt spid="_x0000_s75782"/>
                      </a:ext>
                    </a:extLst>
                  </xdr:cNvPr>
                  <xdr:cNvSpPr/>
                </xdr:nvSpPr>
                <xdr:spPr>
                  <a:xfrm>
                    <a:off x="1533525" y="4286250"/>
                    <a:ext cx="457200" cy="17145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  <mc:AlternateContent xmlns:mc="http://schemas.openxmlformats.org/markup-compatibility/2006">
            <mc:Choice xmlns:a14="http://schemas.microsoft.com/office/drawing/2010/main" Requires="a14">
              <xdr:sp macro="" textlink="">
                <xdr:nvSpPr>
                  <xdr:cNvPr id="75783" name="Object 7" hidden="1">
                    <a:extLst>
                      <a:ext uri="{63B3BB69-23CF-44E3-9099-C40C66FF867C}">
                        <a14:compatExt spid="_x0000_s75783"/>
                      </a:ext>
                    </a:extLst>
                  </xdr:cNvPr>
                  <xdr:cNvSpPr/>
                </xdr:nvSpPr>
                <xdr:spPr>
                  <a:xfrm>
                    <a:off x="1581150" y="2695575"/>
                    <a:ext cx="333375" cy="304800"/>
                  </a:xfrm>
                  <a:prstGeom prst="rect">
                    <a:avLst/>
                  </a:prstGeom>
                </xdr:spPr>
              </xdr:sp>
            </mc:Choice>
            <mc:Fallback/>
          </mc:AlternateContent>
        </xdr:grpSp>
        <xdr:sp macro="" textlink="'p Norm'!$M$10">
          <xdr:nvSpPr>
            <xdr:cNvPr id="14" name="Textfeld 36"/>
            <xdr:cNvSpPr txBox="1"/>
          </xdr:nvSpPr>
          <xdr:spPr>
            <a:xfrm>
              <a:off x="1784411" y="2047875"/>
              <a:ext cx="1416413" cy="264560"/>
            </a:xfrm>
            <a:prstGeom prst="rect">
              <a:avLst/>
            </a:prstGeom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DC1BE87B-7201-0743-B30D-CB2CFDBD8712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=NORM.DIST()</a:t>
              </a:fld>
              <a:endParaRPr lang="hu-HU" sz="1100"/>
            </a:p>
          </xdr:txBody>
        </xdr:sp>
        <xdr:sp macro="" textlink="'p Norm'!$M$13">
          <xdr:nvSpPr>
            <xdr:cNvPr id="15" name="Textfeld 37"/>
            <xdr:cNvSpPr txBox="1"/>
          </xdr:nvSpPr>
          <xdr:spPr>
            <a:xfrm>
              <a:off x="1784319" y="4905375"/>
              <a:ext cx="1416413" cy="264560"/>
            </a:xfrm>
            <a:prstGeom prst="rect">
              <a:avLst/>
            </a:prstGeom>
            <a:solidFill>
              <a:schemeClr val="accent4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noAutofit/>
            </a:bodyPr>
            <a:lstStyle/>
            <a:p>
              <a:pPr algn="ctr"/>
              <a:fld id="{104431AC-36EA-2041-B547-9A9D2E46470D}" type="TxLink">
                <a:rPr lang="en-US" sz="1100" b="0" i="0" u="none" strike="noStrike">
                  <a:solidFill>
                    <a:srgbClr val="000000"/>
                  </a:solidFill>
                  <a:latin typeface="Calibri"/>
                </a:rPr>
                <a:pPr algn="ctr"/>
                <a:t>=NORM.INV()</a:t>
              </a:fld>
              <a:endParaRPr lang="hu-HU" sz="1100"/>
            </a:p>
          </xdr:txBody>
        </xdr:sp>
      </xdr:grpSp>
      <xdr:cxnSp macro="">
        <xdr:nvCxnSpPr>
          <xdr:cNvPr id="10" name="Curved Connector 9"/>
          <xdr:cNvCxnSpPr>
            <a:stCxn id="16" idx="0"/>
            <a:endCxn id="17" idx="0"/>
          </xdr:cNvCxnSpPr>
        </xdr:nvCxnSpPr>
        <xdr:spPr>
          <a:xfrm rot="5400000" flipH="1" flipV="1">
            <a:off x="2504568" y="18891527"/>
            <a:ext cx="12700" cy="1527661"/>
          </a:xfrm>
          <a:prstGeom prst="curvedConnector3">
            <a:avLst>
              <a:gd name="adj1" fmla="val 3000000"/>
            </a:avLst>
          </a:prstGeom>
          <a:ln>
            <a:tailEnd type="arrow"/>
          </a:ln>
        </xdr:spPr>
        <xdr:style>
          <a:lnRef idx="2">
            <a:schemeClr val="accent2"/>
          </a:lnRef>
          <a:fillRef idx="0">
            <a:schemeClr val="accent2"/>
          </a:fillRef>
          <a:effectRef idx="1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1" Type="http://schemas.openxmlformats.org/officeDocument/2006/relationships/oleObject" Target="../embeddings/oleObject22.bin"/><Relationship Id="rId12" Type="http://schemas.openxmlformats.org/officeDocument/2006/relationships/image" Target="../media/image12.emf"/><Relationship Id="rId13" Type="http://schemas.openxmlformats.org/officeDocument/2006/relationships/oleObject" Target="../embeddings/oleObject23.bin"/><Relationship Id="rId14" Type="http://schemas.openxmlformats.org/officeDocument/2006/relationships/image" Target="../media/image1.emf"/><Relationship Id="rId15" Type="http://schemas.openxmlformats.org/officeDocument/2006/relationships/oleObject" Target="../embeddings/oleObject24.bin"/><Relationship Id="rId16" Type="http://schemas.openxmlformats.org/officeDocument/2006/relationships/image" Target="../media/image2.emf"/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7.vml"/><Relationship Id="rId3" Type="http://schemas.openxmlformats.org/officeDocument/2006/relationships/oleObject" Target="../embeddings/oleObject18.bin"/><Relationship Id="rId4" Type="http://schemas.openxmlformats.org/officeDocument/2006/relationships/image" Target="../media/image8.emf"/><Relationship Id="rId5" Type="http://schemas.openxmlformats.org/officeDocument/2006/relationships/oleObject" Target="../embeddings/oleObject19.bin"/><Relationship Id="rId6" Type="http://schemas.openxmlformats.org/officeDocument/2006/relationships/image" Target="../media/image9.emf"/><Relationship Id="rId7" Type="http://schemas.openxmlformats.org/officeDocument/2006/relationships/oleObject" Target="../embeddings/oleObject20.bin"/><Relationship Id="rId8" Type="http://schemas.openxmlformats.org/officeDocument/2006/relationships/image" Target="../media/image10.emf"/><Relationship Id="rId9" Type="http://schemas.openxmlformats.org/officeDocument/2006/relationships/oleObject" Target="../embeddings/oleObject21.bin"/><Relationship Id="rId10" Type="http://schemas.openxmlformats.org/officeDocument/2006/relationships/image" Target="../media/image11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5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26.bin"/><Relationship Id="rId6" Type="http://schemas.openxmlformats.org/officeDocument/2006/relationships/image" Target="../media/image2.emf"/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8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7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28.bin"/><Relationship Id="rId6" Type="http://schemas.openxmlformats.org/officeDocument/2006/relationships/image" Target="../media/image2.emf"/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image" Target="../media/image4.emf"/><Relationship Id="rId12" Type="http://schemas.openxmlformats.org/officeDocument/2006/relationships/oleObject" Target="../embeddings/oleObject6.bin"/><Relationship Id="rId13" Type="http://schemas.openxmlformats.org/officeDocument/2006/relationships/oleObject" Target="../embeddings/oleObject7.bin"/><Relationship Id="rId14" Type="http://schemas.openxmlformats.org/officeDocument/2006/relationships/image" Target="../media/image5.emf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oleObject" Target="../embeddings/oleObject1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2.bin"/><Relationship Id="rId6" Type="http://schemas.openxmlformats.org/officeDocument/2006/relationships/image" Target="../media/image2.emf"/><Relationship Id="rId7" Type="http://schemas.openxmlformats.org/officeDocument/2006/relationships/oleObject" Target="../embeddings/oleObject3.bin"/><Relationship Id="rId8" Type="http://schemas.openxmlformats.org/officeDocument/2006/relationships/oleObject" Target="../embeddings/oleObject4.bin"/><Relationship Id="rId9" Type="http://schemas.openxmlformats.org/officeDocument/2006/relationships/image" Target="../media/image3.emf"/><Relationship Id="rId10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8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9.bin"/><Relationship Id="rId6" Type="http://schemas.openxmlformats.org/officeDocument/2006/relationships/image" Target="../media/image2.emf"/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0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11.bin"/><Relationship Id="rId6" Type="http://schemas.openxmlformats.org/officeDocument/2006/relationships/image" Target="../media/image2.emf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2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13.bin"/><Relationship Id="rId6" Type="http://schemas.openxmlformats.org/officeDocument/2006/relationships/image" Target="../media/image2.emf"/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4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15.bin"/><Relationship Id="rId6" Type="http://schemas.openxmlformats.org/officeDocument/2006/relationships/image" Target="../media/image2.emf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4" Type="http://schemas.openxmlformats.org/officeDocument/2006/relationships/image" Target="../media/image1.emf"/><Relationship Id="rId5" Type="http://schemas.openxmlformats.org/officeDocument/2006/relationships/oleObject" Target="../embeddings/oleObject17.bin"/><Relationship Id="rId6" Type="http://schemas.openxmlformats.org/officeDocument/2006/relationships/image" Target="../media/image2.emf"/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100"/>
  <sheetViews>
    <sheetView tabSelected="1" workbookViewId="0">
      <selection activeCell="D2" sqref="D2"/>
    </sheetView>
  </sheetViews>
  <sheetFormatPr baseColWidth="10" defaultColWidth="0" defaultRowHeight="14" zeroHeight="1" x14ac:dyDescent="0"/>
  <cols>
    <col min="1" max="1" width="10.83203125" customWidth="1"/>
    <col min="2" max="2" width="3.1640625" bestFit="1" customWidth="1"/>
    <col min="3" max="3" width="36.83203125" style="1" customWidth="1"/>
    <col min="4" max="4" width="8.83203125" customWidth="1"/>
    <col min="5" max="12" width="8.6640625" customWidth="1"/>
    <col min="13" max="15" width="44.83203125" style="1" hidden="1" customWidth="1"/>
  </cols>
  <sheetData>
    <row r="1" spans="1:15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spans="1:15" ht="44" customHeight="1">
      <c r="A2" s="4"/>
      <c r="B2" s="88" t="s">
        <v>37</v>
      </c>
      <c r="C2" s="89"/>
      <c r="D2" s="7" t="s">
        <v>24</v>
      </c>
      <c r="E2" s="4"/>
      <c r="F2" s="4"/>
      <c r="G2" s="4"/>
      <c r="H2" s="4"/>
      <c r="I2" s="4"/>
      <c r="J2" s="4"/>
      <c r="K2" s="4"/>
      <c r="L2" s="4"/>
      <c r="M2" s="1" t="s">
        <v>22</v>
      </c>
      <c r="N2" s="2" t="s">
        <v>23</v>
      </c>
      <c r="O2" s="3" t="s">
        <v>24</v>
      </c>
    </row>
    <row r="3" spans="1:15" ht="42">
      <c r="A3" s="4"/>
      <c r="B3" s="4"/>
      <c r="C3" s="5" t="str">
        <f>IF($D$2=$M$2,M3,IF($D$2=$N$2,N3,O3))</f>
        <v>Created by: Gergely AGÓCS PhD (Please send comments and reflections (e.g. on possible errors) to: gergelyagocs at gmail com)</v>
      </c>
      <c r="D3" s="4"/>
      <c r="E3" s="4"/>
      <c r="F3" s="4"/>
      <c r="G3" s="4"/>
      <c r="H3" s="4"/>
      <c r="I3" s="4"/>
      <c r="J3" s="4"/>
      <c r="K3" s="4"/>
      <c r="L3" s="4"/>
      <c r="M3" s="1" t="s">
        <v>47</v>
      </c>
      <c r="N3" s="2" t="s">
        <v>48</v>
      </c>
      <c r="O3" s="3" t="s">
        <v>49</v>
      </c>
    </row>
    <row r="4" spans="1:15">
      <c r="A4" s="90"/>
      <c r="B4" s="90"/>
      <c r="C4" s="92"/>
      <c r="D4" s="93"/>
      <c r="E4" s="90"/>
      <c r="F4" s="90"/>
      <c r="G4" s="4"/>
      <c r="H4" s="4"/>
      <c r="I4" s="4"/>
      <c r="J4" s="4"/>
      <c r="K4" s="4"/>
      <c r="L4" s="4"/>
      <c r="M4" s="1" t="s">
        <v>5</v>
      </c>
      <c r="N4" s="2" t="s">
        <v>4</v>
      </c>
      <c r="O4" s="3" t="s">
        <v>6</v>
      </c>
    </row>
    <row r="5" spans="1:15">
      <c r="A5" s="90"/>
      <c r="B5" s="94"/>
      <c r="C5" s="92"/>
      <c r="D5" s="92"/>
      <c r="E5" s="90"/>
      <c r="F5" s="90"/>
      <c r="G5" s="4"/>
      <c r="H5" s="4"/>
      <c r="I5" s="4"/>
      <c r="J5" s="4"/>
      <c r="K5" s="4"/>
      <c r="L5" s="4"/>
      <c r="M5" s="1" t="s">
        <v>10</v>
      </c>
      <c r="N5" s="2" t="s">
        <v>25</v>
      </c>
      <c r="O5" s="3" t="s">
        <v>29</v>
      </c>
    </row>
    <row r="6" spans="1:15" ht="28">
      <c r="A6" s="90"/>
      <c r="B6" s="94"/>
      <c r="C6" s="92"/>
      <c r="D6" s="92"/>
      <c r="E6" s="90"/>
      <c r="F6" s="90"/>
      <c r="G6" s="4"/>
      <c r="H6" s="4"/>
      <c r="I6" s="4"/>
      <c r="J6" s="4"/>
      <c r="K6" s="4"/>
      <c r="L6" s="4"/>
      <c r="M6" s="1" t="s">
        <v>20</v>
      </c>
      <c r="N6" s="2" t="s">
        <v>26</v>
      </c>
      <c r="O6" s="3" t="s">
        <v>30</v>
      </c>
    </row>
    <row r="7" spans="1:15">
      <c r="A7" s="90"/>
      <c r="B7" s="94"/>
      <c r="C7" s="92"/>
      <c r="D7" s="92"/>
      <c r="E7" s="90"/>
      <c r="F7" s="90"/>
      <c r="G7" s="4"/>
      <c r="H7" s="4"/>
      <c r="I7" s="4"/>
      <c r="J7" s="4"/>
      <c r="K7" s="4"/>
      <c r="L7" s="4"/>
      <c r="M7" s="1" t="s">
        <v>14</v>
      </c>
      <c r="N7" s="2" t="s">
        <v>27</v>
      </c>
      <c r="O7" s="3" t="s">
        <v>31</v>
      </c>
    </row>
    <row r="8" spans="1:15" ht="28">
      <c r="A8" s="90"/>
      <c r="B8" s="94"/>
      <c r="C8" s="92"/>
      <c r="D8" s="92"/>
      <c r="E8" s="90"/>
      <c r="F8" s="90"/>
      <c r="G8" s="4"/>
      <c r="H8" s="4"/>
      <c r="I8" s="4"/>
      <c r="J8" s="4"/>
      <c r="K8" s="4"/>
      <c r="L8" s="4"/>
      <c r="M8" s="1" t="s">
        <v>11</v>
      </c>
      <c r="N8" s="2" t="s">
        <v>28</v>
      </c>
      <c r="O8" s="3" t="s">
        <v>32</v>
      </c>
    </row>
    <row r="9" spans="1:15" ht="28">
      <c r="A9" s="90"/>
      <c r="B9" s="94"/>
      <c r="C9" s="92"/>
      <c r="D9" s="92"/>
      <c r="E9" s="90"/>
      <c r="F9" s="90"/>
      <c r="G9" s="4"/>
      <c r="H9" s="4"/>
      <c r="I9" s="4"/>
      <c r="J9" s="4"/>
      <c r="K9" s="4"/>
      <c r="L9" s="4"/>
      <c r="M9" s="1" t="s">
        <v>15</v>
      </c>
      <c r="N9" s="2" t="s">
        <v>33</v>
      </c>
      <c r="O9" s="3" t="s">
        <v>34</v>
      </c>
    </row>
    <row r="10" spans="1:15" ht="28">
      <c r="A10" s="90"/>
      <c r="B10" s="94"/>
      <c r="C10" s="92"/>
      <c r="D10" s="92"/>
      <c r="E10" s="90"/>
      <c r="F10" s="90"/>
      <c r="G10" s="4"/>
      <c r="H10" s="4"/>
      <c r="I10" s="4"/>
      <c r="J10" s="4"/>
      <c r="K10" s="4"/>
      <c r="L10" s="4"/>
      <c r="M10" s="1" t="s">
        <v>41</v>
      </c>
      <c r="N10" s="2" t="s">
        <v>38</v>
      </c>
      <c r="O10" s="3" t="s">
        <v>40</v>
      </c>
    </row>
    <row r="11" spans="1:15">
      <c r="A11" s="90"/>
      <c r="B11" s="94"/>
      <c r="C11" s="92"/>
      <c r="D11" s="92"/>
      <c r="E11" s="90"/>
      <c r="F11" s="90"/>
      <c r="G11" s="4"/>
      <c r="H11" s="4"/>
      <c r="I11" s="4"/>
      <c r="J11" s="4"/>
      <c r="K11" s="4"/>
      <c r="L11" s="4"/>
      <c r="M11" s="1" t="s">
        <v>671</v>
      </c>
      <c r="N11" s="2" t="s">
        <v>672</v>
      </c>
      <c r="O11" s="3" t="s">
        <v>673</v>
      </c>
    </row>
    <row r="12" spans="1:15" ht="42">
      <c r="A12" s="90"/>
      <c r="B12" s="94"/>
      <c r="C12" s="92"/>
      <c r="D12" s="92"/>
      <c r="E12" s="90"/>
      <c r="F12" s="90"/>
      <c r="G12" s="4"/>
      <c r="H12" s="4"/>
      <c r="I12" s="4"/>
      <c r="J12" s="4"/>
      <c r="K12" s="4"/>
      <c r="L12" s="4"/>
      <c r="M12" s="1" t="s">
        <v>21</v>
      </c>
      <c r="N12" s="2" t="s">
        <v>39</v>
      </c>
      <c r="O12" s="3" t="s">
        <v>42</v>
      </c>
    </row>
    <row r="13" spans="1:15" ht="28">
      <c r="A13" s="90"/>
      <c r="B13" s="94"/>
      <c r="C13" s="92"/>
      <c r="D13" s="92"/>
      <c r="E13" s="90"/>
      <c r="F13" s="90"/>
      <c r="G13" s="4"/>
      <c r="H13" s="4"/>
      <c r="I13" s="4"/>
      <c r="J13" s="4"/>
      <c r="K13" s="4"/>
      <c r="L13" s="4"/>
      <c r="M13" s="1" t="s">
        <v>44</v>
      </c>
      <c r="N13" s="2" t="s">
        <v>45</v>
      </c>
      <c r="O13" s="3" t="s">
        <v>43</v>
      </c>
    </row>
    <row r="14" spans="1:15">
      <c r="A14" s="90"/>
      <c r="B14" s="90"/>
      <c r="C14" s="91"/>
      <c r="D14" s="90"/>
      <c r="E14" s="90"/>
      <c r="F14" s="90"/>
      <c r="G14" s="4"/>
      <c r="H14" s="4"/>
      <c r="I14" s="4"/>
      <c r="J14" s="4"/>
      <c r="K14" s="4"/>
      <c r="L14" s="4"/>
    </row>
    <row r="15" spans="1:15" hidden="1"/>
    <row r="16" spans="1:15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</sheetData>
  <mergeCells count="11">
    <mergeCell ref="C10:D10"/>
    <mergeCell ref="C11:D11"/>
    <mergeCell ref="C12:D12"/>
    <mergeCell ref="C13:D13"/>
    <mergeCell ref="B2:C2"/>
    <mergeCell ref="C4:D4"/>
    <mergeCell ref="C5:D5"/>
    <mergeCell ref="C6:D6"/>
    <mergeCell ref="C7:D7"/>
    <mergeCell ref="C8:D8"/>
    <mergeCell ref="C9:D9"/>
  </mergeCells>
  <dataValidations count="1">
    <dataValidation type="list" allowBlank="1" showInputMessage="1" showErrorMessage="1" sqref="D2">
      <formula1>nyelv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60"/>
  <sheetViews>
    <sheetView workbookViewId="0"/>
  </sheetViews>
  <sheetFormatPr baseColWidth="10" defaultColWidth="0" defaultRowHeight="14" customHeight="1" zeroHeight="1" x14ac:dyDescent="0"/>
  <cols>
    <col min="1" max="1" width="10.83203125" style="84" customWidth="1"/>
    <col min="2" max="2" width="60.83203125" customWidth="1"/>
    <col min="3" max="4" width="7.83203125" customWidth="1"/>
    <col min="5" max="5" width="10.83203125" customWidth="1"/>
    <col min="6" max="6" width="3.83203125" customWidth="1"/>
    <col min="7" max="10" width="10.5" customWidth="1"/>
    <col min="11" max="11" width="40.83203125" customWidth="1"/>
    <col min="12" max="12" width="10.5" customWidth="1"/>
    <col min="13" max="13" width="60.83203125" hidden="1" customWidth="1"/>
    <col min="14" max="14" width="60.83203125" style="9" hidden="1" customWidth="1"/>
    <col min="15" max="15" width="60.83203125" style="13" hidden="1" customWidth="1"/>
    <col min="16" max="16384" width="11.5" hidden="1"/>
  </cols>
  <sheetData>
    <row r="1" spans="1:15">
      <c r="A1" s="82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82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35</v>
      </c>
      <c r="N2" s="15" t="s">
        <v>46</v>
      </c>
      <c r="O2" s="16" t="s">
        <v>36</v>
      </c>
    </row>
    <row r="3" spans="1:15">
      <c r="A3" s="8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>
      <c r="A4" s="82"/>
      <c r="B4" s="12" t="str">
        <f>IF(T!$D$2=T!$M$2,M4,IF(T!$D$2=T!$N$2,N4,O4))</f>
        <v>Below you find a report with the results of a blood test.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210</v>
      </c>
      <c r="N4" s="9" t="s">
        <v>575</v>
      </c>
      <c r="O4" s="13" t="s">
        <v>574</v>
      </c>
    </row>
    <row r="5" spans="1:15">
      <c r="A5" s="8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t="s">
        <v>583</v>
      </c>
      <c r="N5" s="9" t="s">
        <v>584</v>
      </c>
      <c r="O5" s="13" t="s">
        <v>585</v>
      </c>
    </row>
    <row r="6" spans="1:15">
      <c r="A6" s="8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t="s">
        <v>562</v>
      </c>
      <c r="N6" s="9" t="s">
        <v>576</v>
      </c>
      <c r="O6" s="13" t="s">
        <v>569</v>
      </c>
    </row>
    <row r="7" spans="1:15">
      <c r="A7" s="8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t="s">
        <v>563</v>
      </c>
      <c r="N7" s="9" t="s">
        <v>577</v>
      </c>
      <c r="O7" s="13" t="s">
        <v>570</v>
      </c>
    </row>
    <row r="8" spans="1:15">
      <c r="A8" s="8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t="s">
        <v>568</v>
      </c>
      <c r="N8" s="9" t="s">
        <v>578</v>
      </c>
      <c r="O8" s="13" t="s">
        <v>571</v>
      </c>
    </row>
    <row r="9" spans="1:15">
      <c r="A9" s="8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t="s">
        <v>589</v>
      </c>
      <c r="N9" s="9" t="s">
        <v>592</v>
      </c>
      <c r="O9" s="13" t="s">
        <v>572</v>
      </c>
    </row>
    <row r="10" spans="1:15">
      <c r="A10" s="8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t="s">
        <v>590</v>
      </c>
      <c r="N10" s="9" t="s">
        <v>593</v>
      </c>
      <c r="O10" s="13" t="s">
        <v>630</v>
      </c>
    </row>
    <row r="11" spans="1:15">
      <c r="A11" s="8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t="s">
        <v>629</v>
      </c>
      <c r="N11" s="9" t="s">
        <v>594</v>
      </c>
      <c r="O11" s="13" t="s">
        <v>573</v>
      </c>
    </row>
    <row r="12" spans="1:15">
      <c r="A12" s="8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t="s">
        <v>591</v>
      </c>
      <c r="N12" s="9" t="s">
        <v>595</v>
      </c>
      <c r="O12" s="13" t="s">
        <v>631</v>
      </c>
    </row>
    <row r="13" spans="1:15">
      <c r="A13" s="8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" t="s">
        <v>582</v>
      </c>
      <c r="N13" s="36" t="s">
        <v>581</v>
      </c>
      <c r="O13" s="37" t="s">
        <v>581</v>
      </c>
    </row>
    <row r="14" spans="1:15">
      <c r="A14" s="8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t="s">
        <v>586</v>
      </c>
      <c r="N14" s="9" t="s">
        <v>587</v>
      </c>
      <c r="O14" s="13" t="s">
        <v>588</v>
      </c>
    </row>
    <row r="15" spans="1:15">
      <c r="A15" s="8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5">
      <c r="A16" s="8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8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8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8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8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8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8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8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8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8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8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8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8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42">
      <c r="A29" s="83"/>
      <c r="B29" s="11" t="str">
        <f>IF(T!$D$2=T!$M$2,M5,IF(T!$D$2=T!$N$2,N5,O5))</f>
        <v>Based on the lab report what are the parameters (expected value, standard deviation, variance) of the theoretical distribution of blood sugar level ("Glucose, Serum")?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82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8">
      <c r="A31" s="83" t="s">
        <v>7</v>
      </c>
      <c r="B31" s="79" t="str">
        <f>IF(T!$D$2=T!$M$2,M6,IF(T!$D$2=T!$N$2,N6,O6))</f>
        <v>Lower limit of the reference range</v>
      </c>
      <c r="C31" s="64" t="s">
        <v>579</v>
      </c>
      <c r="D31" s="66" t="s">
        <v>565</v>
      </c>
      <c r="E31" s="10">
        <v>65</v>
      </c>
      <c r="F31" s="4"/>
      <c r="G31" s="4"/>
      <c r="H31" s="4"/>
      <c r="I31" s="4"/>
      <c r="J31" s="4"/>
      <c r="K31" s="4"/>
      <c r="L31" s="4"/>
    </row>
    <row r="32" spans="1:12" ht="18">
      <c r="A32" s="83" t="s">
        <v>8</v>
      </c>
      <c r="B32" s="79" t="str">
        <f>IF(T!$D$2=T!$M$2,M7,IF(T!$D$2=T!$N$2,N7,O7))</f>
        <v>Upper limit of the reference range</v>
      </c>
      <c r="C32" s="64" t="s">
        <v>579</v>
      </c>
      <c r="D32" s="66" t="s">
        <v>564</v>
      </c>
      <c r="E32" s="10">
        <v>99</v>
      </c>
      <c r="F32" s="4"/>
      <c r="G32" s="4"/>
      <c r="H32" s="4"/>
      <c r="I32" s="4"/>
      <c r="J32" s="4"/>
      <c r="K32" s="4"/>
      <c r="L32" s="4"/>
    </row>
    <row r="33" spans="1:12" ht="18">
      <c r="A33" s="82"/>
      <c r="B33" s="80"/>
      <c r="C33" s="4"/>
      <c r="D33" s="67"/>
      <c r="E33" s="4"/>
      <c r="F33" s="4"/>
      <c r="G33" s="4"/>
      <c r="H33" s="4"/>
      <c r="I33" s="4"/>
      <c r="J33" s="4"/>
      <c r="K33" s="4"/>
      <c r="L33" s="4"/>
    </row>
    <row r="34" spans="1:12" ht="18">
      <c r="A34" s="83" t="s">
        <v>9</v>
      </c>
      <c r="B34" s="79" t="str">
        <f>IF(T!$D$2=T!$M$2,M8,IF(T!$D$2=T!$N$2,N8,O8))</f>
        <v>Expected value</v>
      </c>
      <c r="C34" s="64" t="s">
        <v>579</v>
      </c>
      <c r="D34" s="68" t="s">
        <v>52</v>
      </c>
      <c r="E34" s="10">
        <f>(E31+E32)/2</f>
        <v>82</v>
      </c>
      <c r="F34" s="4"/>
      <c r="G34" s="4"/>
      <c r="H34" s="4"/>
      <c r="I34" s="4"/>
      <c r="J34" s="4"/>
      <c r="K34" s="4"/>
      <c r="L34" s="4"/>
    </row>
    <row r="35" spans="1:12" ht="18">
      <c r="A35" s="82"/>
      <c r="B35" s="80"/>
      <c r="C35" s="53"/>
      <c r="D35" s="67"/>
      <c r="E35" s="4"/>
      <c r="F35" s="4"/>
      <c r="G35" s="4"/>
      <c r="H35" s="4"/>
      <c r="I35" s="4"/>
      <c r="J35" s="4"/>
      <c r="K35" s="4"/>
      <c r="L35" s="4"/>
    </row>
    <row r="36" spans="1:12" ht="36">
      <c r="A36" s="83" t="s">
        <v>12</v>
      </c>
      <c r="B36" s="79" t="str">
        <f>IF(T!$D$2=T!$M$2,M9,IF(T!$D$2=T!$N$2,N9,O9))</f>
        <v>Theoretical standard deviation with rough calculation</v>
      </c>
      <c r="C36" s="64" t="s">
        <v>579</v>
      </c>
      <c r="D36" s="69" t="s">
        <v>566</v>
      </c>
      <c r="E36" s="10">
        <f>(E32-E31)/4</f>
        <v>8.5</v>
      </c>
      <c r="F36" s="4"/>
      <c r="G36" s="4"/>
      <c r="H36" s="4"/>
      <c r="I36" s="4"/>
      <c r="J36" s="4"/>
      <c r="K36" s="4"/>
      <c r="L36" s="4"/>
    </row>
    <row r="37" spans="1:12" ht="18">
      <c r="A37" s="83" t="s">
        <v>13</v>
      </c>
      <c r="B37" s="79" t="str">
        <f>IF(T!$D$2=T!$M$2,M10,IF(T!$D$2=T!$N$2,N10,O10))</f>
        <v>Theoretical variance with rough calculation</v>
      </c>
      <c r="C37" s="64" t="s">
        <v>580</v>
      </c>
      <c r="D37" s="69" t="s">
        <v>567</v>
      </c>
      <c r="E37" s="10">
        <f>E36^2</f>
        <v>72.25</v>
      </c>
      <c r="F37" s="4"/>
      <c r="G37" s="4"/>
      <c r="H37" s="4"/>
      <c r="I37" s="4"/>
      <c r="J37" s="4"/>
      <c r="K37" s="4"/>
      <c r="L37" s="4"/>
    </row>
    <row r="38" spans="1:12" ht="18">
      <c r="A38" s="82"/>
      <c r="B38" s="80"/>
      <c r="C38" s="53"/>
      <c r="D38" s="67"/>
      <c r="E38" s="4"/>
      <c r="F38" s="4"/>
      <c r="G38" s="4"/>
      <c r="H38" s="4"/>
      <c r="I38" s="4"/>
      <c r="J38" s="4"/>
      <c r="K38" s="4"/>
      <c r="L38" s="4"/>
    </row>
    <row r="39" spans="1:12" ht="36">
      <c r="A39" s="83" t="s">
        <v>16</v>
      </c>
      <c r="B39" s="79" t="str">
        <f>IF(T!$D$2=T!$M$2,M11,IF(T!$D$2=T!$N$2,N11,O11))</f>
        <v>Theoretical standard deviation with precise calculation</v>
      </c>
      <c r="C39" s="64" t="s">
        <v>579</v>
      </c>
      <c r="D39" s="70" t="s">
        <v>243</v>
      </c>
      <c r="E39" s="10">
        <f>(E32-E31)/(2*G39)</f>
        <v>8.6736287677191193</v>
      </c>
      <c r="F39" s="4"/>
      <c r="G39" s="4">
        <f>_xlfn.NORM.S.INV(97.5%)</f>
        <v>1.9599639845400536</v>
      </c>
      <c r="H39" s="17" t="str">
        <f>IF(T!$D$2=T!$M$2,M13,IF(T!$D$2=T!$N$2,N13,O13))</f>
        <v>=NORM.S.INV(97.5%)</v>
      </c>
      <c r="I39" s="4"/>
      <c r="J39" s="4"/>
      <c r="K39" s="4"/>
      <c r="L39" s="4"/>
    </row>
    <row r="40" spans="1:12" ht="18">
      <c r="A40" s="83" t="s">
        <v>17</v>
      </c>
      <c r="B40" s="79" t="str">
        <f>IF(T!$D$2=T!$M$2,M12,IF(T!$D$2=T!$N$2,N12,O12))</f>
        <v>Theoretical variance with precise calculation</v>
      </c>
      <c r="C40" s="64" t="s">
        <v>580</v>
      </c>
      <c r="D40" s="70" t="s">
        <v>50</v>
      </c>
      <c r="E40" s="10">
        <f>E39^2</f>
        <v>75.231836000204694</v>
      </c>
      <c r="F40" s="4"/>
      <c r="G40" s="4"/>
      <c r="H40" s="4"/>
      <c r="I40" s="4"/>
      <c r="J40" s="4"/>
      <c r="K40" s="4"/>
      <c r="L40" s="4"/>
    </row>
    <row r="41" spans="1:12">
      <c r="A41" s="82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82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82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42">
      <c r="A44" s="83"/>
      <c r="B44" s="11" t="str">
        <f>IF(T!$D$2=T!$M$2,M14,IF(T!$D$2=T!$N$2,N14,O14))</f>
        <v>Based on the lab report what are the parameters (expected value, standard deviation, variance) of the theoretical distribution of blood uric acid level ("Uric acid, Serum")?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82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8">
      <c r="A46" s="83" t="s">
        <v>18</v>
      </c>
      <c r="B46" s="79" t="str">
        <f>IF(T!$D$2=T!$M$2,M6,IF(T!$D$2=T!$N$2,N6,O6))</f>
        <v>Lower limit of the reference range</v>
      </c>
      <c r="C46" s="64" t="s">
        <v>579</v>
      </c>
      <c r="D46" s="66" t="s">
        <v>565</v>
      </c>
      <c r="E46" s="10">
        <v>2.4</v>
      </c>
      <c r="F46" s="4"/>
      <c r="G46" s="4"/>
      <c r="H46" s="4"/>
      <c r="I46" s="4"/>
      <c r="J46" s="4"/>
      <c r="K46" s="4"/>
      <c r="L46" s="4"/>
    </row>
    <row r="47" spans="1:12" ht="18">
      <c r="A47" s="83" t="s">
        <v>19</v>
      </c>
      <c r="B47" s="79" t="str">
        <f>IF(T!$D$2=T!$M$2,M7,IF(T!$D$2=T!$N$2,N7,O7))</f>
        <v>Upper limit of the reference range</v>
      </c>
      <c r="C47" s="64" t="s">
        <v>579</v>
      </c>
      <c r="D47" s="66" t="s">
        <v>564</v>
      </c>
      <c r="E47" s="10">
        <v>8.1999999999999993</v>
      </c>
      <c r="F47" s="4"/>
      <c r="G47" s="4"/>
      <c r="H47" s="4"/>
      <c r="I47" s="4"/>
      <c r="J47" s="4"/>
      <c r="K47" s="4"/>
      <c r="L47" s="4"/>
    </row>
    <row r="48" spans="1:12" ht="18">
      <c r="A48" s="82"/>
      <c r="B48" s="80"/>
      <c r="C48" s="4"/>
      <c r="D48" s="67"/>
      <c r="E48" s="4"/>
      <c r="F48" s="4"/>
      <c r="G48" s="4"/>
      <c r="H48" s="4"/>
      <c r="I48" s="4"/>
      <c r="J48" s="4"/>
      <c r="K48" s="4"/>
      <c r="L48" s="4"/>
    </row>
    <row r="49" spans="1:12" ht="18">
      <c r="A49" s="83" t="s">
        <v>596</v>
      </c>
      <c r="B49" s="79" t="str">
        <f>IF(T!$D$2=T!$M$2,M8,IF(T!$D$2=T!$N$2,N8,O8))</f>
        <v>Expected value</v>
      </c>
      <c r="C49" s="64" t="s">
        <v>579</v>
      </c>
      <c r="D49" s="68" t="s">
        <v>52</v>
      </c>
      <c r="E49" s="10">
        <f>(E46+E47)/2</f>
        <v>5.3</v>
      </c>
      <c r="F49" s="4"/>
      <c r="G49" s="4"/>
      <c r="H49" s="4"/>
      <c r="I49" s="4"/>
      <c r="J49" s="4"/>
      <c r="K49" s="4"/>
      <c r="L49" s="4"/>
    </row>
    <row r="50" spans="1:12" ht="18">
      <c r="A50" s="82"/>
      <c r="B50" s="80"/>
      <c r="C50" s="53"/>
      <c r="D50" s="67"/>
      <c r="E50" s="4"/>
      <c r="F50" s="4"/>
      <c r="G50" s="4"/>
      <c r="H50" s="4"/>
      <c r="I50" s="4"/>
      <c r="J50" s="4"/>
      <c r="K50" s="4"/>
      <c r="L50" s="4"/>
    </row>
    <row r="51" spans="1:12" ht="36">
      <c r="A51" s="83" t="s">
        <v>597</v>
      </c>
      <c r="B51" s="79" t="str">
        <f>IF(T!$D$2=T!$M$2,M9,IF(T!$D$2=T!$N$2,N9,O9))</f>
        <v>Theoretical standard deviation with rough calculation</v>
      </c>
      <c r="C51" s="64" t="s">
        <v>579</v>
      </c>
      <c r="D51" s="69" t="s">
        <v>566</v>
      </c>
      <c r="E51" s="10">
        <f>(E47-E46)/4</f>
        <v>1.4499999999999997</v>
      </c>
      <c r="F51" s="4"/>
      <c r="G51" s="4"/>
      <c r="H51" s="4"/>
      <c r="I51" s="4"/>
      <c r="J51" s="4"/>
      <c r="K51" s="4"/>
      <c r="L51" s="4"/>
    </row>
    <row r="52" spans="1:12" ht="18">
      <c r="A52" s="83" t="s">
        <v>598</v>
      </c>
      <c r="B52" s="79" t="str">
        <f>IF(T!$D$2=T!$M$2,M10,IF(T!$D$2=T!$N$2,N10,O10))</f>
        <v>Theoretical variance with rough calculation</v>
      </c>
      <c r="C52" s="64" t="s">
        <v>580</v>
      </c>
      <c r="D52" s="69" t="s">
        <v>567</v>
      </c>
      <c r="E52" s="10">
        <f>E51^2</f>
        <v>2.1024999999999991</v>
      </c>
      <c r="F52" s="4"/>
      <c r="G52" s="4"/>
      <c r="H52" s="4"/>
      <c r="I52" s="4"/>
      <c r="J52" s="4"/>
      <c r="K52" s="4"/>
      <c r="L52" s="4"/>
    </row>
    <row r="53" spans="1:12" ht="18">
      <c r="A53" s="82"/>
      <c r="B53" s="80"/>
      <c r="C53" s="53"/>
      <c r="D53" s="67"/>
      <c r="E53" s="4"/>
      <c r="F53" s="4"/>
      <c r="G53" s="4"/>
      <c r="H53" s="4"/>
      <c r="I53" s="4"/>
      <c r="J53" s="4"/>
      <c r="K53" s="4"/>
      <c r="L53" s="4"/>
    </row>
    <row r="54" spans="1:12" ht="36">
      <c r="A54" s="83" t="s">
        <v>599</v>
      </c>
      <c r="B54" s="79" t="str">
        <f>IF(T!$D$2=T!$M$2,M11,IF(T!$D$2=T!$N$2,N11,O11))</f>
        <v>Theoretical standard deviation with precise calculation</v>
      </c>
      <c r="C54" s="64" t="s">
        <v>579</v>
      </c>
      <c r="D54" s="70" t="s">
        <v>243</v>
      </c>
      <c r="E54" s="10">
        <f>(E47-E46)/(2*G39)</f>
        <v>1.4796190250814965</v>
      </c>
      <c r="F54" s="4"/>
      <c r="G54" s="4"/>
      <c r="H54" s="4"/>
      <c r="I54" s="4"/>
      <c r="J54" s="4"/>
      <c r="K54" s="4"/>
      <c r="L54" s="4"/>
    </row>
    <row r="55" spans="1:12" ht="18">
      <c r="A55" s="83" t="s">
        <v>600</v>
      </c>
      <c r="B55" s="79" t="str">
        <f>IF(T!$D$2=T!$M$2,M12,IF(T!$D$2=T!$N$2,N12,O12))</f>
        <v>Theoretical variance with precise calculation</v>
      </c>
      <c r="C55" s="64" t="s">
        <v>580</v>
      </c>
      <c r="D55" s="70" t="s">
        <v>50</v>
      </c>
      <c r="E55" s="10">
        <f>E54^2</f>
        <v>2.1892724593831181</v>
      </c>
      <c r="F55" s="4"/>
      <c r="G55" s="4"/>
      <c r="H55" s="4"/>
      <c r="I55" s="4"/>
      <c r="J55" s="4"/>
      <c r="K55" s="4"/>
      <c r="L55" s="4"/>
    </row>
    <row r="56" spans="1:12">
      <c r="A56" s="8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8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8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8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8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66561" r:id="rId3">
          <objectPr defaultSize="0" r:id="rId4">
            <anchor moveWithCells="1">
              <from>
                <xdr:col>6</xdr:col>
                <xdr:colOff>139700</xdr:colOff>
                <xdr:row>29</xdr:row>
                <xdr:rowOff>165100</xdr:rowOff>
              </from>
              <to>
                <xdr:col>9</xdr:col>
                <xdr:colOff>520700</xdr:colOff>
                <xdr:row>30</xdr:row>
                <xdr:rowOff>190500</xdr:rowOff>
              </to>
            </anchor>
          </objectPr>
        </oleObject>
      </mc:Choice>
      <mc:Fallback>
        <oleObject progId="Equation.3" shapeId="66561" r:id="rId3"/>
      </mc:Fallback>
    </mc:AlternateContent>
    <mc:AlternateContent xmlns:mc="http://schemas.openxmlformats.org/markup-compatibility/2006">
      <mc:Choice Requires="x14">
        <oleObject progId="Equation.3" shapeId="66562" r:id="rId5">
          <objectPr defaultSize="0" r:id="rId6">
            <anchor moveWithCells="1">
              <from>
                <xdr:col>6</xdr:col>
                <xdr:colOff>139700</xdr:colOff>
                <xdr:row>33</xdr:row>
                <xdr:rowOff>0</xdr:rowOff>
              </from>
              <to>
                <xdr:col>10</xdr:col>
                <xdr:colOff>711200</xdr:colOff>
                <xdr:row>34</xdr:row>
                <xdr:rowOff>190500</xdr:rowOff>
              </to>
            </anchor>
          </objectPr>
        </oleObject>
      </mc:Choice>
      <mc:Fallback>
        <oleObject progId="Equation.3" shapeId="66562" r:id="rId5"/>
      </mc:Fallback>
    </mc:AlternateContent>
    <mc:AlternateContent xmlns:mc="http://schemas.openxmlformats.org/markup-compatibility/2006">
      <mc:Choice Requires="x14">
        <oleObject progId="Equation.3" shapeId="66563" r:id="rId7">
          <objectPr defaultSize="0" r:id="rId8">
            <anchor moveWithCells="1">
              <from>
                <xdr:col>6</xdr:col>
                <xdr:colOff>139700</xdr:colOff>
                <xdr:row>31</xdr:row>
                <xdr:rowOff>114300</xdr:rowOff>
              </from>
              <to>
                <xdr:col>9</xdr:col>
                <xdr:colOff>368300</xdr:colOff>
                <xdr:row>32</xdr:row>
                <xdr:rowOff>88900</xdr:rowOff>
              </to>
            </anchor>
          </objectPr>
        </oleObject>
      </mc:Choice>
      <mc:Fallback>
        <oleObject progId="Equation.3" shapeId="66563" r:id="rId7"/>
      </mc:Fallback>
    </mc:AlternateContent>
    <mc:AlternateContent xmlns:mc="http://schemas.openxmlformats.org/markup-compatibility/2006">
      <mc:Choice Requires="x14">
        <oleObject progId="Equation.3" shapeId="66564" r:id="rId9">
          <objectPr defaultSize="0" r:id="rId10">
            <anchor moveWithCells="1">
              <from>
                <xdr:col>6</xdr:col>
                <xdr:colOff>139700</xdr:colOff>
                <xdr:row>39</xdr:row>
                <xdr:rowOff>101600</xdr:rowOff>
              </from>
              <to>
                <xdr:col>10</xdr:col>
                <xdr:colOff>2095500</xdr:colOff>
                <xdr:row>41</xdr:row>
                <xdr:rowOff>152400</xdr:rowOff>
              </to>
            </anchor>
          </objectPr>
        </oleObject>
      </mc:Choice>
      <mc:Fallback>
        <oleObject progId="Equation.3" shapeId="66564" r:id="rId9"/>
      </mc:Fallback>
    </mc:AlternateContent>
    <mc:AlternateContent xmlns:mc="http://schemas.openxmlformats.org/markup-compatibility/2006">
      <mc:Choice Requires="x14">
        <oleObject progId="Equation.3" shapeId="66565" r:id="rId11">
          <objectPr defaultSize="0" r:id="rId12">
            <anchor moveWithCells="1">
              <from>
                <xdr:col>6</xdr:col>
                <xdr:colOff>139700</xdr:colOff>
                <xdr:row>35</xdr:row>
                <xdr:rowOff>127000</xdr:rowOff>
              </from>
              <to>
                <xdr:col>9</xdr:col>
                <xdr:colOff>749300</xdr:colOff>
                <xdr:row>36</xdr:row>
                <xdr:rowOff>88900</xdr:rowOff>
              </to>
            </anchor>
          </objectPr>
        </oleObject>
      </mc:Choice>
      <mc:Fallback>
        <oleObject progId="Equation.3" shapeId="66565" r:id="rId11"/>
      </mc:Fallback>
    </mc:AlternateContent>
    <mc:AlternateContent xmlns:mc="http://schemas.openxmlformats.org/markup-compatibility/2006">
      <mc:Choice Requires="x14">
        <oleObject progId="Equation.3" shapeId="66566" r:id="rId13">
          <objectPr defaultSize="0" autoPict="0" r:id="rId14">
            <anchor moveWithCells="1">
              <from>
                <xdr:col>7</xdr:col>
                <xdr:colOff>723900</xdr:colOff>
                <xdr:row>21</xdr:row>
                <xdr:rowOff>12700</xdr:rowOff>
              </from>
              <to>
                <xdr:col>8</xdr:col>
                <xdr:colOff>381000</xdr:colOff>
                <xdr:row>22</xdr:row>
                <xdr:rowOff>12700</xdr:rowOff>
              </to>
            </anchor>
          </objectPr>
        </oleObject>
      </mc:Choice>
      <mc:Fallback>
        <oleObject progId="Equation.3" shapeId="66566" r:id="rId13"/>
      </mc:Fallback>
    </mc:AlternateContent>
    <mc:AlternateContent xmlns:mc="http://schemas.openxmlformats.org/markup-compatibility/2006">
      <mc:Choice Requires="x14">
        <oleObject progId="Equation.3" shapeId="66567" r:id="rId15">
          <objectPr defaultSize="0" autoPict="0" r:id="rId16">
            <anchor moveWithCells="1">
              <from>
                <xdr:col>7</xdr:col>
                <xdr:colOff>774700</xdr:colOff>
                <xdr:row>12</xdr:row>
                <xdr:rowOff>12700</xdr:rowOff>
              </from>
              <to>
                <xdr:col>8</xdr:col>
                <xdr:colOff>304800</xdr:colOff>
                <xdr:row>13</xdr:row>
                <xdr:rowOff>139700</xdr:rowOff>
              </to>
            </anchor>
          </objectPr>
        </oleObject>
      </mc:Choice>
      <mc:Fallback>
        <oleObject progId="Equation.3" shapeId="66567" r:id="rId1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30"/>
  <sheetViews>
    <sheetView workbookViewId="0"/>
  </sheetViews>
  <sheetFormatPr baseColWidth="10" defaultColWidth="0" defaultRowHeight="14" customHeight="1" zeroHeight="1" x14ac:dyDescent="0"/>
  <cols>
    <col min="1" max="1" width="10.83203125" customWidth="1"/>
    <col min="2" max="2" width="60.83203125" customWidth="1"/>
    <col min="3" max="4" width="7.83203125" customWidth="1"/>
    <col min="5" max="5" width="10.83203125" customWidth="1"/>
    <col min="6" max="6" width="3.83203125" customWidth="1"/>
    <col min="7" max="12" width="10.5" customWidth="1"/>
    <col min="13" max="13" width="60.83203125" hidden="1" customWidth="1"/>
    <col min="14" max="14" width="60.83203125" style="9" hidden="1" customWidth="1"/>
    <col min="15" max="15" width="60.83203125" style="13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35</v>
      </c>
      <c r="N2" s="15" t="s">
        <v>46</v>
      </c>
      <c r="O2" s="16" t="s">
        <v>36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31" t="str">
        <f>IF(T!$D$2=T!$M$2,M4,IF(T!$D$2=T!$N$2,N4,O4))</f>
        <v>The theoretical distribution of 30-month-old girls body length is normal; the 10th percentile is 86 cm, the 97th percentile is 98 cm.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633</v>
      </c>
      <c r="N4" s="9" t="s">
        <v>650</v>
      </c>
      <c r="O4" s="13" t="s">
        <v>669</v>
      </c>
    </row>
    <row r="5" spans="1:15" ht="28">
      <c r="A5" s="82"/>
      <c r="B5" s="32" t="str">
        <f>IF(T!$D$2=T!$M$2,M5,IF(T!$D$2=T!$N$2,N5,O5))</f>
        <v>What are the parameters (expected value, standard deviation, variance) of the theoretical distribution?</v>
      </c>
      <c r="C5" s="4"/>
      <c r="D5" s="4"/>
      <c r="E5" s="4"/>
      <c r="F5" s="4"/>
      <c r="G5" s="4"/>
      <c r="H5" s="4"/>
      <c r="I5" s="4"/>
      <c r="J5" s="4"/>
      <c r="K5" s="4"/>
      <c r="L5" s="4"/>
      <c r="M5" t="s">
        <v>634</v>
      </c>
      <c r="N5" s="9" t="s">
        <v>651</v>
      </c>
      <c r="O5" s="13" t="s">
        <v>670</v>
      </c>
    </row>
    <row r="6" spans="1:15">
      <c r="A6" s="82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t="s">
        <v>568</v>
      </c>
      <c r="N6" s="9" t="s">
        <v>578</v>
      </c>
      <c r="O6" s="13" t="s">
        <v>571</v>
      </c>
    </row>
    <row r="7" spans="1:15" ht="18">
      <c r="A7" s="83" t="s">
        <v>7</v>
      </c>
      <c r="B7" s="65" t="str">
        <f>IF(T!$D$2=T!$M$2,M6,IF(T!$D$2=T!$N$2,N6,O6))</f>
        <v>Expected value</v>
      </c>
      <c r="C7" s="64" t="s">
        <v>620</v>
      </c>
      <c r="D7" s="68" t="s">
        <v>52</v>
      </c>
      <c r="E7" s="10"/>
      <c r="F7" s="87" t="str">
        <f>IF(E7="","×",IF(E7='4m'!E7,"✓","×"))</f>
        <v>×</v>
      </c>
      <c r="G7" s="4"/>
      <c r="H7" s="4"/>
      <c r="I7" s="4"/>
      <c r="J7" s="4"/>
      <c r="K7" s="4"/>
      <c r="L7" s="4"/>
      <c r="M7" t="s">
        <v>623</v>
      </c>
      <c r="N7" s="9" t="s">
        <v>624</v>
      </c>
      <c r="O7" s="13" t="s">
        <v>625</v>
      </c>
    </row>
    <row r="8" spans="1:15" ht="18">
      <c r="A8" s="83" t="s">
        <v>8</v>
      </c>
      <c r="B8" s="71" t="str">
        <f>IF(T!$D$2=T!$M$2,M7,IF(T!$D$2=T!$N$2,N7,O7))</f>
        <v>Theoretical standard deviation</v>
      </c>
      <c r="C8" s="72" t="s">
        <v>579</v>
      </c>
      <c r="D8" s="73" t="s">
        <v>243</v>
      </c>
      <c r="E8" s="74"/>
      <c r="F8" s="87" t="str">
        <f>IF(E8="","×",IF(E8='4m'!E8,"✓","×"))</f>
        <v>×</v>
      </c>
      <c r="G8" s="4"/>
      <c r="H8" s="4"/>
      <c r="I8" s="4"/>
      <c r="J8" s="4"/>
      <c r="K8" s="4"/>
      <c r="L8" s="4"/>
      <c r="M8" t="s">
        <v>626</v>
      </c>
      <c r="N8" s="9" t="s">
        <v>627</v>
      </c>
      <c r="O8" s="13" t="s">
        <v>628</v>
      </c>
    </row>
    <row r="9" spans="1:15" ht="18">
      <c r="A9" s="83" t="s">
        <v>9</v>
      </c>
      <c r="B9" s="75" t="str">
        <f>IF(T!$D$2=T!$M$2,M8,IF(T!$D$2=T!$N$2,N8,O8))</f>
        <v>Theoretical variance</v>
      </c>
      <c r="C9" s="76" t="s">
        <v>621</v>
      </c>
      <c r="D9" s="77" t="s">
        <v>622</v>
      </c>
      <c r="E9" s="78"/>
      <c r="F9" s="87" t="str">
        <f>IF(E9="","×",IF(E9='4m'!E9,"✓","×"))</f>
        <v>×</v>
      </c>
      <c r="G9" s="4"/>
      <c r="H9" s="4"/>
      <c r="I9" s="4"/>
      <c r="J9" s="4"/>
      <c r="K9" s="4"/>
      <c r="L9" s="4"/>
      <c r="M9" t="s">
        <v>643</v>
      </c>
      <c r="N9" s="9" t="s">
        <v>644</v>
      </c>
      <c r="O9" s="13" t="s">
        <v>645</v>
      </c>
    </row>
    <row r="10" spans="1:15">
      <c r="A10" s="82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t="s">
        <v>639</v>
      </c>
      <c r="N10" s="9" t="s">
        <v>647</v>
      </c>
      <c r="O10" s="13" t="s">
        <v>646</v>
      </c>
    </row>
    <row r="11" spans="1:15">
      <c r="A11" s="83" t="s">
        <v>12</v>
      </c>
      <c r="B11" s="8" t="str">
        <f>IF(T!$D$2=T!$M$2,M9,IF(T!$D$2=T!$N$2,N9,O9))</f>
        <v>Find the lower quartile (in cm):</v>
      </c>
      <c r="C11" s="81"/>
      <c r="D11" s="81"/>
      <c r="E11" s="10"/>
      <c r="F11" s="87" t="str">
        <f>IF(E11="","×",IF(E11='4m'!E11,"✓","×"))</f>
        <v>×</v>
      </c>
      <c r="G11" s="4"/>
      <c r="H11" s="4"/>
      <c r="I11" s="4"/>
      <c r="J11" s="4"/>
      <c r="K11" s="4"/>
      <c r="L11" s="4"/>
      <c r="M11" t="s">
        <v>632</v>
      </c>
      <c r="N11" s="9" t="s">
        <v>648</v>
      </c>
      <c r="O11" s="13" t="s">
        <v>659</v>
      </c>
    </row>
    <row r="12" spans="1:15">
      <c r="A12" s="8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t="s">
        <v>637</v>
      </c>
      <c r="N12" s="9" t="s">
        <v>649</v>
      </c>
      <c r="O12" s="13" t="s">
        <v>663</v>
      </c>
    </row>
    <row r="13" spans="1:15">
      <c r="A13" s="8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5">
      <c r="A14" s="8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t="s">
        <v>635</v>
      </c>
      <c r="N14" s="9" t="s">
        <v>652</v>
      </c>
      <c r="O14" s="13" t="s">
        <v>660</v>
      </c>
    </row>
    <row r="15" spans="1:15">
      <c r="A15" s="82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t="s">
        <v>636</v>
      </c>
      <c r="N15" s="9" t="s">
        <v>653</v>
      </c>
      <c r="O15" s="13" t="s">
        <v>661</v>
      </c>
    </row>
    <row r="16" spans="1:15">
      <c r="A16" s="8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t="s">
        <v>640</v>
      </c>
      <c r="N16" s="9" t="s">
        <v>654</v>
      </c>
      <c r="O16" s="13" t="s">
        <v>662</v>
      </c>
    </row>
    <row r="17" spans="1:15">
      <c r="A17" s="8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t="s">
        <v>641</v>
      </c>
      <c r="N18" s="9" t="s">
        <v>655</v>
      </c>
      <c r="O18" s="13" t="s">
        <v>665</v>
      </c>
    </row>
    <row r="19" spans="1:15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t="s">
        <v>638</v>
      </c>
      <c r="N19" s="9" t="s">
        <v>656</v>
      </c>
      <c r="O19" s="13" t="s">
        <v>664</v>
      </c>
    </row>
    <row r="20" spans="1: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5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t="s">
        <v>642</v>
      </c>
      <c r="N21" s="9" t="s">
        <v>657</v>
      </c>
      <c r="O21" s="13" t="s">
        <v>666</v>
      </c>
    </row>
    <row r="22" spans="1:15">
      <c r="A22" s="4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t="s">
        <v>667</v>
      </c>
      <c r="N22" s="9" t="s">
        <v>658</v>
      </c>
      <c r="O22" s="13" t="s">
        <v>668</v>
      </c>
    </row>
    <row r="23" spans="1: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72705" r:id="rId3">
          <objectPr defaultSize="0" autoPict="0" r:id="rId4">
            <anchor moveWithCells="1">
              <from>
                <xdr:col>7</xdr:col>
                <xdr:colOff>406400</xdr:colOff>
                <xdr:row>14</xdr:row>
                <xdr:rowOff>152400</xdr:rowOff>
              </from>
              <to>
                <xdr:col>8</xdr:col>
                <xdr:colOff>63500</xdr:colOff>
                <xdr:row>15</xdr:row>
                <xdr:rowOff>165100</xdr:rowOff>
              </to>
            </anchor>
          </objectPr>
        </oleObject>
      </mc:Choice>
      <mc:Fallback>
        <oleObject progId="Equation.3" shapeId="72705" r:id="rId3"/>
      </mc:Fallback>
    </mc:AlternateContent>
    <mc:AlternateContent xmlns:mc="http://schemas.openxmlformats.org/markup-compatibility/2006">
      <mc:Choice Requires="x14">
        <oleObject progId="Equation.3" shapeId="72706" r:id="rId5">
          <objectPr defaultSize="0" autoPict="0" r:id="rId6">
            <anchor moveWithCells="1">
              <from>
                <xdr:col>7</xdr:col>
                <xdr:colOff>457200</xdr:colOff>
                <xdr:row>5</xdr:row>
                <xdr:rowOff>152400</xdr:rowOff>
              </from>
              <to>
                <xdr:col>7</xdr:col>
                <xdr:colOff>787400</xdr:colOff>
                <xdr:row>7</xdr:row>
                <xdr:rowOff>88900</xdr:rowOff>
              </to>
            </anchor>
          </objectPr>
        </oleObject>
      </mc:Choice>
      <mc:Fallback>
        <oleObject progId="Equation.3" shapeId="72706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30"/>
  <sheetViews>
    <sheetView workbookViewId="0"/>
  </sheetViews>
  <sheetFormatPr baseColWidth="10" defaultColWidth="0" defaultRowHeight="14" customHeight="1" zeroHeight="1" x14ac:dyDescent="0"/>
  <cols>
    <col min="1" max="1" width="10.83203125" customWidth="1"/>
    <col min="2" max="2" width="60.83203125" customWidth="1"/>
    <col min="3" max="4" width="7.83203125" customWidth="1"/>
    <col min="5" max="5" width="10.83203125" customWidth="1"/>
    <col min="6" max="6" width="3.83203125" customWidth="1"/>
    <col min="7" max="12" width="10.5" customWidth="1"/>
    <col min="13" max="13" width="60.83203125" hidden="1" customWidth="1"/>
    <col min="14" max="14" width="60.83203125" style="9" hidden="1" customWidth="1"/>
    <col min="15" max="15" width="60.83203125" style="13" hidden="1" customWidth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4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35</v>
      </c>
      <c r="N2" s="15" t="s">
        <v>46</v>
      </c>
      <c r="O2" s="16" t="s">
        <v>36</v>
      </c>
    </row>
    <row r="3" spans="1: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31" t="str">
        <f>IF(T!$D$2=T!$M$2,M4,IF(T!$D$2=T!$N$2,N4,O4))</f>
        <v>The theoretical distribution of 30-month-old girls body length is normal; the 10th percentile is 86 cm, the 97th percentile is 98 cm.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633</v>
      </c>
      <c r="N4" s="9" t="s">
        <v>650</v>
      </c>
      <c r="O4" s="13" t="s">
        <v>669</v>
      </c>
    </row>
    <row r="5" spans="1:15" ht="28">
      <c r="A5" s="82"/>
      <c r="B5" s="32" t="str">
        <f>IF(T!$D$2=T!$M$2,M5,IF(T!$D$2=T!$N$2,N5,O5))</f>
        <v>What are the parameters (expected value, standard deviation, variance) of the theoretical distribution?</v>
      </c>
      <c r="C5" s="4"/>
      <c r="D5" s="4"/>
      <c r="E5" s="4"/>
      <c r="F5" s="4"/>
      <c r="G5" s="4"/>
      <c r="H5" s="4"/>
      <c r="I5" s="4"/>
      <c r="J5" s="4"/>
      <c r="K5" s="4"/>
      <c r="L5" s="4"/>
      <c r="M5" t="s">
        <v>634</v>
      </c>
      <c r="N5" s="9" t="s">
        <v>651</v>
      </c>
      <c r="O5" s="13" t="s">
        <v>670</v>
      </c>
    </row>
    <row r="6" spans="1:15">
      <c r="A6" s="82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t="s">
        <v>568</v>
      </c>
      <c r="N6" s="9" t="s">
        <v>578</v>
      </c>
      <c r="O6" s="13" t="s">
        <v>571</v>
      </c>
    </row>
    <row r="7" spans="1:15" ht="18">
      <c r="A7" s="83" t="s">
        <v>7</v>
      </c>
      <c r="B7" s="65" t="str">
        <f>IF(T!$D$2=T!$M$2,M6,IF(T!$D$2=T!$N$2,N6,O6))</f>
        <v>Expected value</v>
      </c>
      <c r="C7" s="64" t="s">
        <v>620</v>
      </c>
      <c r="D7" s="68" t="s">
        <v>52</v>
      </c>
      <c r="E7" s="10">
        <f>C25</f>
        <v>90.863042439027026</v>
      </c>
      <c r="F7" s="4"/>
      <c r="G7" s="4"/>
      <c r="H7" s="4"/>
      <c r="I7" s="4"/>
      <c r="J7" s="4"/>
      <c r="K7" s="4"/>
      <c r="L7" s="4"/>
      <c r="M7" t="s">
        <v>623</v>
      </c>
      <c r="N7" s="9" t="s">
        <v>624</v>
      </c>
      <c r="O7" s="13" t="s">
        <v>625</v>
      </c>
    </row>
    <row r="8" spans="1:15" ht="18">
      <c r="A8" s="83" t="s">
        <v>8</v>
      </c>
      <c r="B8" s="71" t="str">
        <f>IF(T!$D$2=T!$M$2,M7,IF(T!$D$2=T!$N$2,N7,O7))</f>
        <v>Theoretical standard deviation</v>
      </c>
      <c r="C8" s="72" t="s">
        <v>579</v>
      </c>
      <c r="D8" s="73" t="s">
        <v>243</v>
      </c>
      <c r="E8" s="74">
        <f>C21</f>
        <v>3.7946521776987208</v>
      </c>
      <c r="F8" s="4"/>
      <c r="G8" s="4"/>
      <c r="H8" s="4"/>
      <c r="I8" s="4"/>
      <c r="J8" s="4"/>
      <c r="K8" s="4"/>
      <c r="L8" s="4"/>
      <c r="M8" t="s">
        <v>626</v>
      </c>
      <c r="N8" s="9" t="s">
        <v>627</v>
      </c>
      <c r="O8" s="13" t="s">
        <v>628</v>
      </c>
    </row>
    <row r="9" spans="1:15" ht="18">
      <c r="A9" s="83" t="s">
        <v>9</v>
      </c>
      <c r="B9" s="75" t="str">
        <f>IF(T!$D$2=T!$M$2,M8,IF(T!$D$2=T!$N$2,N8,O8))</f>
        <v>Theoretical variance</v>
      </c>
      <c r="C9" s="76" t="s">
        <v>621</v>
      </c>
      <c r="D9" s="77" t="s">
        <v>622</v>
      </c>
      <c r="E9" s="78">
        <f>C22</f>
        <v>14.399385149713645</v>
      </c>
      <c r="F9" s="4"/>
      <c r="G9" s="4"/>
      <c r="H9" s="4"/>
      <c r="I9" s="4"/>
      <c r="J9" s="4"/>
      <c r="K9" s="4"/>
      <c r="L9" s="4"/>
      <c r="M9" t="s">
        <v>643</v>
      </c>
      <c r="N9" s="9" t="s">
        <v>644</v>
      </c>
      <c r="O9" s="13" t="s">
        <v>645</v>
      </c>
    </row>
    <row r="10" spans="1:15">
      <c r="A10" s="82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t="s">
        <v>639</v>
      </c>
      <c r="N10" s="9" t="s">
        <v>647</v>
      </c>
      <c r="O10" s="13" t="s">
        <v>646</v>
      </c>
    </row>
    <row r="11" spans="1:15">
      <c r="A11" s="83" t="s">
        <v>12</v>
      </c>
      <c r="B11" s="8" t="str">
        <f>IF(T!$D$2=T!$M$2,M9,IF(T!$D$2=T!$N$2,N9,O9))</f>
        <v>Find the lower quartile (in cm):</v>
      </c>
      <c r="C11" s="81"/>
      <c r="D11" s="81"/>
      <c r="E11" s="10">
        <f>_xlfn.NORM.INV(1/4,E7,E8)</f>
        <v>88.303588439609996</v>
      </c>
      <c r="F11" s="4"/>
      <c r="G11" s="4"/>
      <c r="H11" s="4"/>
      <c r="I11" s="4"/>
      <c r="J11" s="4"/>
      <c r="K11" s="4"/>
      <c r="L11" s="4"/>
      <c r="M11" t="s">
        <v>632</v>
      </c>
      <c r="N11" s="9" t="s">
        <v>648</v>
      </c>
      <c r="O11" s="13" t="s">
        <v>659</v>
      </c>
    </row>
    <row r="12" spans="1:15">
      <c r="A12" s="8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t="s">
        <v>637</v>
      </c>
      <c r="N12" s="9" t="s">
        <v>649</v>
      </c>
      <c r="O12" s="13" t="s">
        <v>663</v>
      </c>
    </row>
    <row r="13" spans="1:15">
      <c r="A13" s="82"/>
      <c r="B13" s="85" t="str">
        <f>IF(T!$D$2=T!$M$2,M10,IF(T!$D$2=T!$N$2,N10,O10))</f>
        <v>The 10th percentile (cm):</v>
      </c>
      <c r="C13" s="85">
        <v>86</v>
      </c>
      <c r="D13" s="4"/>
      <c r="E13" s="4"/>
      <c r="F13" s="4"/>
      <c r="G13" s="4"/>
      <c r="H13" s="4"/>
      <c r="I13" s="4"/>
      <c r="J13" s="4"/>
      <c r="K13" s="4"/>
      <c r="L13" s="4"/>
    </row>
    <row r="14" spans="1:15">
      <c r="A14" s="82"/>
      <c r="B14" s="85" t="str">
        <f>IF(T!$D$2=T!$M$2,M11,IF(T!$D$2=T!$N$2,N11,O11))</f>
        <v>The 97th percentile (cm):</v>
      </c>
      <c r="C14" s="85">
        <v>98</v>
      </c>
      <c r="D14" s="4"/>
      <c r="E14" s="4"/>
      <c r="F14" s="4"/>
      <c r="G14" s="4"/>
      <c r="H14" s="4"/>
      <c r="I14" s="4"/>
      <c r="J14" s="4"/>
      <c r="K14" s="4"/>
      <c r="L14" s="4"/>
      <c r="M14" t="s">
        <v>635</v>
      </c>
      <c r="N14" s="9" t="s">
        <v>652</v>
      </c>
      <c r="O14" s="13" t="s">
        <v>660</v>
      </c>
    </row>
    <row r="15" spans="1:15">
      <c r="A15" s="82"/>
      <c r="B15" s="86" t="str">
        <f>IF(T!$D$2=T!$M$2,M12,IF(T!$D$2=T!$N$2,N12,O12))</f>
        <v>The difference of the two percentiles in cm:</v>
      </c>
      <c r="C15" s="85">
        <f>C14-C13</f>
        <v>12</v>
      </c>
      <c r="D15" s="4"/>
      <c r="E15" s="4"/>
      <c r="F15" s="4"/>
      <c r="G15" s="4"/>
      <c r="H15" s="4"/>
      <c r="I15" s="4"/>
      <c r="J15" s="4"/>
      <c r="K15" s="4"/>
      <c r="L15" s="4"/>
      <c r="M15" t="s">
        <v>636</v>
      </c>
      <c r="N15" s="9" t="s">
        <v>653</v>
      </c>
      <c r="O15" s="13" t="s">
        <v>661</v>
      </c>
    </row>
    <row r="16" spans="1:15">
      <c r="A16" s="82"/>
      <c r="B16" s="85"/>
      <c r="C16" s="85"/>
      <c r="D16" s="4"/>
      <c r="E16" s="4"/>
      <c r="F16" s="4"/>
      <c r="G16" s="4"/>
      <c r="H16" s="4"/>
      <c r="I16" s="4"/>
      <c r="J16" s="4"/>
      <c r="K16" s="4"/>
      <c r="L16" s="4"/>
      <c r="M16" t="s">
        <v>640</v>
      </c>
      <c r="N16" s="9" t="s">
        <v>654</v>
      </c>
      <c r="O16" s="13" t="s">
        <v>662</v>
      </c>
    </row>
    <row r="17" spans="1:15">
      <c r="A17" s="82"/>
      <c r="B17" s="85" t="str">
        <f>IF(T!$D$2=T!$M$2,M14,IF(T!$D$2=T!$N$2,N14,O14))</f>
        <v>The z-value belonging to the 10th percentile:</v>
      </c>
      <c r="C17" s="85">
        <f>_xlfn.NORM.S.INV(10/100)</f>
        <v>-1.2815515655446006</v>
      </c>
      <c r="D17" s="4"/>
      <c r="E17" s="4"/>
      <c r="F17" s="4"/>
      <c r="G17" s="4"/>
      <c r="H17" s="4"/>
      <c r="I17" s="4"/>
      <c r="J17" s="4"/>
      <c r="K17" s="4"/>
      <c r="L17" s="4"/>
    </row>
    <row r="18" spans="1:15">
      <c r="A18" s="4"/>
      <c r="B18" s="86" t="str">
        <f>IF(T!$D$2=T!$M$2,M15,IF(T!$D$2=T!$N$2,N15,O15))</f>
        <v>The z-value belonging to the 97th percentile:</v>
      </c>
      <c r="C18" s="85">
        <f>_xlfn.NORM.S.INV(97/100)</f>
        <v>1.8807936081512504</v>
      </c>
      <c r="D18" s="4"/>
      <c r="E18" s="4"/>
      <c r="F18" s="4"/>
      <c r="G18" s="4"/>
      <c r="H18" s="4"/>
      <c r="I18" s="4"/>
      <c r="J18" s="4"/>
      <c r="K18" s="4"/>
      <c r="L18" s="4"/>
      <c r="M18" t="s">
        <v>641</v>
      </c>
      <c r="N18" s="9" t="s">
        <v>655</v>
      </c>
      <c r="O18" s="13" t="s">
        <v>665</v>
      </c>
    </row>
    <row r="19" spans="1:15" ht="28">
      <c r="A19" s="4"/>
      <c r="B19" s="86" t="str">
        <f>IF(T!$D$2=T!$M$2,M16,IF(T!$D$2=T!$N$2,N16,O16))</f>
        <v>The difference of the two z-values gives the distance between the two percentiles in σ units:</v>
      </c>
      <c r="C19" s="85">
        <f>C18-C17</f>
        <v>3.1623451736958508</v>
      </c>
      <c r="D19" s="4"/>
      <c r="E19" s="4"/>
      <c r="F19" s="4"/>
      <c r="G19" s="4"/>
      <c r="H19" s="4"/>
      <c r="I19" s="4"/>
      <c r="J19" s="4"/>
      <c r="K19" s="4"/>
      <c r="L19" s="4"/>
      <c r="M19" t="s">
        <v>638</v>
      </c>
      <c r="N19" s="9" t="s">
        <v>656</v>
      </c>
      <c r="O19" s="13" t="s">
        <v>664</v>
      </c>
    </row>
    <row r="20" spans="1:15">
      <c r="A20" s="4"/>
      <c r="B20" s="85"/>
      <c r="C20" s="85"/>
      <c r="D20" s="4"/>
      <c r="E20" s="4"/>
      <c r="F20" s="4"/>
      <c r="G20" s="4"/>
      <c r="H20" s="4"/>
      <c r="I20" s="4"/>
      <c r="J20" s="4"/>
      <c r="K20" s="4"/>
      <c r="L20" s="4"/>
    </row>
    <row r="21" spans="1:15" ht="28">
      <c r="A21" s="4"/>
      <c r="B21" s="86" t="str">
        <f>IF(T!$D$2=T!$M$2,M18,IF(T!$D$2=T!$N$2,N18,O18))</f>
        <v>The ratio of the differences in cm and σ units gives the theoretcial standard deviation (σ) in cm:</v>
      </c>
      <c r="C21" s="85">
        <f>C15/C19</f>
        <v>3.7946521776987208</v>
      </c>
      <c r="D21" s="4"/>
      <c r="E21" s="4"/>
      <c r="F21" s="4"/>
      <c r="G21" s="4"/>
      <c r="H21" s="4"/>
      <c r="I21" s="4"/>
      <c r="J21" s="4"/>
      <c r="K21" s="4"/>
      <c r="L21" s="4"/>
      <c r="M21" t="s">
        <v>642</v>
      </c>
      <c r="N21" s="9" t="s">
        <v>657</v>
      </c>
      <c r="O21" s="13" t="s">
        <v>666</v>
      </c>
    </row>
    <row r="22" spans="1:15">
      <c r="A22" s="4"/>
      <c r="B22" s="86" t="str">
        <f>IF(T!$D$2=T!$M$2,M19,IF(T!$D$2=T!$N$2,N19,O19))</f>
        <v>The square of which gives the thoretical variance:</v>
      </c>
      <c r="C22" s="85">
        <f>C21^2</f>
        <v>14.399385149713645</v>
      </c>
      <c r="D22" s="4"/>
      <c r="E22" s="4"/>
      <c r="F22" s="4"/>
      <c r="G22" s="4"/>
      <c r="H22" s="4"/>
      <c r="I22" s="4"/>
      <c r="J22" s="4"/>
      <c r="K22" s="4"/>
      <c r="L22" s="4"/>
      <c r="M22" t="s">
        <v>667</v>
      </c>
      <c r="N22" s="9" t="s">
        <v>658</v>
      </c>
      <c r="O22" s="13" t="s">
        <v>668</v>
      </c>
    </row>
    <row r="23" spans="1:15">
      <c r="A23" s="4"/>
      <c r="B23" s="85"/>
      <c r="C23" s="85"/>
      <c r="D23" s="4"/>
      <c r="E23" s="4"/>
      <c r="F23" s="4"/>
      <c r="G23" s="4"/>
      <c r="H23" s="4"/>
      <c r="I23" s="4"/>
      <c r="J23" s="4"/>
      <c r="K23" s="4"/>
      <c r="L23" s="4"/>
    </row>
    <row r="24" spans="1:15" ht="42">
      <c r="A24" s="4"/>
      <c r="B24" s="86" t="str">
        <f>IF(T!$D$2=T!$M$2,M21,IF(T!$D$2=T!$N$2,N21,O21))</f>
        <v>The product of the z-value belonging to the 97th percentile and the above calculated σ gives the distance between the 97th percentile and the expected value in cm:</v>
      </c>
      <c r="C24" s="85">
        <f>C18*C21</f>
        <v>7.1369575609729772</v>
      </c>
      <c r="D24" s="4"/>
      <c r="E24" s="4"/>
      <c r="F24" s="4"/>
      <c r="G24" s="4"/>
      <c r="H24" s="4"/>
      <c r="I24" s="4"/>
      <c r="J24" s="4"/>
      <c r="K24" s="4"/>
      <c r="L24" s="4"/>
    </row>
    <row r="25" spans="1:15" ht="28">
      <c r="A25" s="4"/>
      <c r="B25" s="86" t="str">
        <f>IF(T!$D$2=T!$M$2,M22,IF(T!$D$2=T!$N$2,N22,O22))</f>
        <v>If we subtract this distance from the 97th percentile we get the expected value (μ):</v>
      </c>
      <c r="C25" s="85">
        <f>C14-C24</f>
        <v>90.863042439027026</v>
      </c>
      <c r="D25" s="4"/>
      <c r="E25" s="4"/>
      <c r="F25" s="4"/>
      <c r="G25" s="4"/>
      <c r="H25" s="4"/>
      <c r="I25" s="4"/>
      <c r="J25" s="4"/>
      <c r="K25" s="4"/>
      <c r="L25" s="4"/>
    </row>
    <row r="26" spans="1: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67585" r:id="rId3">
          <objectPr defaultSize="0" autoPict="0" r:id="rId4">
            <anchor moveWithCells="1">
              <from>
                <xdr:col>7</xdr:col>
                <xdr:colOff>406400</xdr:colOff>
                <xdr:row>14</xdr:row>
                <xdr:rowOff>177800</xdr:rowOff>
              </from>
              <to>
                <xdr:col>8</xdr:col>
                <xdr:colOff>63500</xdr:colOff>
                <xdr:row>16</xdr:row>
                <xdr:rowOff>12700</xdr:rowOff>
              </to>
            </anchor>
          </objectPr>
        </oleObject>
      </mc:Choice>
      <mc:Fallback>
        <oleObject progId="Equation.3" shapeId="67585" r:id="rId3"/>
      </mc:Fallback>
    </mc:AlternateContent>
    <mc:AlternateContent xmlns:mc="http://schemas.openxmlformats.org/markup-compatibility/2006">
      <mc:Choice Requires="x14">
        <oleObject progId="Equation.3" shapeId="67586" r:id="rId5">
          <objectPr defaultSize="0" autoPict="0" r:id="rId6">
            <anchor moveWithCells="1">
              <from>
                <xdr:col>7</xdr:col>
                <xdr:colOff>457200</xdr:colOff>
                <xdr:row>5</xdr:row>
                <xdr:rowOff>165100</xdr:rowOff>
              </from>
              <to>
                <xdr:col>7</xdr:col>
                <xdr:colOff>787400</xdr:colOff>
                <xdr:row>7</xdr:row>
                <xdr:rowOff>88900</xdr:rowOff>
              </to>
            </anchor>
          </objectPr>
        </oleObject>
      </mc:Choice>
      <mc:Fallback>
        <oleObject progId="Equation.3" shapeId="67586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422"/>
  <sheetViews>
    <sheetView workbookViewId="0"/>
  </sheetViews>
  <sheetFormatPr baseColWidth="10" defaultColWidth="0" defaultRowHeight="14" zeroHeight="1" x14ac:dyDescent="0"/>
  <cols>
    <col min="1" max="1" width="10.83203125" customWidth="1"/>
    <col min="2" max="2" width="82.6640625" style="1" customWidth="1"/>
    <col min="3" max="4" width="12.83203125" bestFit="1" customWidth="1"/>
    <col min="5" max="11" width="11.5" customWidth="1"/>
    <col min="12" max="12" width="14.5" customWidth="1"/>
    <col min="13" max="13" width="60.83203125" hidden="1" customWidth="1"/>
    <col min="14" max="14" width="60.83203125" style="9" hidden="1" customWidth="1"/>
    <col min="15" max="15" width="60.83203125" style="13" hidden="1" customWidth="1"/>
    <col min="16" max="16384" width="11.5" hidden="1"/>
  </cols>
  <sheetData>
    <row r="1" spans="1:15">
      <c r="A1" s="4"/>
      <c r="B1" s="5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40">
      <c r="A2" s="4"/>
      <c r="B2" s="41" t="str">
        <f>IF(T!$D$2=T!$M$2,M2,IF(T!$D$2=T!$N$2,N2,O2))</f>
        <v>Parameters, standardization, and probabilities of the normal distribution.</v>
      </c>
      <c r="C2" s="4"/>
      <c r="D2" s="4"/>
      <c r="E2" s="4"/>
      <c r="F2" s="4"/>
      <c r="G2" s="4"/>
      <c r="H2" s="4"/>
      <c r="I2" s="4"/>
      <c r="J2" s="4"/>
      <c r="K2" s="4"/>
      <c r="L2" s="4"/>
      <c r="M2" t="s">
        <v>343</v>
      </c>
      <c r="N2" s="9" t="s">
        <v>368</v>
      </c>
      <c r="O2" s="13" t="s">
        <v>344</v>
      </c>
    </row>
    <row r="3" spans="1:1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5"/>
      <c r="O3" s="16"/>
    </row>
    <row r="4" spans="1:15">
      <c r="A4" s="4"/>
      <c r="B4" s="31" t="str">
        <f>IF(T!$D$2=T!$M$2,M4,IF(T!$D$2=T!$N$2,N4,O4))</f>
        <v>Be x a normally distributed (also: Gaussian) random variable.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78</v>
      </c>
      <c r="N4" s="9" t="s">
        <v>153</v>
      </c>
      <c r="O4" s="13" t="s">
        <v>148</v>
      </c>
    </row>
    <row r="5" spans="1:15" ht="28">
      <c r="A5" s="4"/>
      <c r="B5" s="35" t="str">
        <f>IF(T!$D$2=T!$M$2,M5,IF(T!$D$2=T!$N$2,N5,O5))</f>
        <v>The normal distribution is given with two parameters: the expected value (μ) and the theoretical standard deviation (σ).</v>
      </c>
      <c r="C5" s="4"/>
      <c r="D5" s="4"/>
      <c r="E5" s="4"/>
      <c r="F5" s="4"/>
      <c r="G5" s="4"/>
      <c r="H5" s="4"/>
      <c r="I5" s="4"/>
      <c r="J5" s="4"/>
      <c r="K5" s="4"/>
      <c r="L5" s="4"/>
      <c r="M5" t="s">
        <v>70</v>
      </c>
      <c r="N5" s="9" t="s">
        <v>154</v>
      </c>
      <c r="O5" s="13" t="s">
        <v>149</v>
      </c>
    </row>
    <row r="6" spans="1:15">
      <c r="A6" s="4"/>
      <c r="B6" s="35" t="str">
        <f>IF(T!$D$2=T!$M$2,M6,IF(T!$D$2=T!$N$2,N6,O6))</f>
        <v>The expected value (μ) gives the "middle" of the distribution.</v>
      </c>
      <c r="C6" s="4"/>
      <c r="D6" s="4"/>
      <c r="E6" s="4"/>
      <c r="F6" s="4"/>
      <c r="G6" s="4"/>
      <c r="H6" s="4"/>
      <c r="I6" s="4"/>
      <c r="J6" s="4"/>
      <c r="K6" s="4"/>
      <c r="L6" s="4"/>
      <c r="M6" t="s">
        <v>69</v>
      </c>
      <c r="N6" s="9" t="s">
        <v>155</v>
      </c>
      <c r="O6" s="13" t="s">
        <v>150</v>
      </c>
    </row>
    <row r="7" spans="1:15" ht="28">
      <c r="A7" s="4"/>
      <c r="B7" s="32" t="str">
        <f>IF(T!$D$2=T!$M$2,M7,IF(T!$D$2=T!$N$2,N7,O7))</f>
        <v>The theoretical standard deviation (σ) is the distance between the expected value and the inflection point, i.e. the "width" of the function.</v>
      </c>
      <c r="C7" s="4"/>
      <c r="D7" s="4"/>
      <c r="E7" s="4"/>
      <c r="F7" s="4"/>
      <c r="G7" s="4"/>
      <c r="H7" s="4"/>
      <c r="I7" s="4"/>
      <c r="J7" s="4"/>
      <c r="K7" s="4"/>
      <c r="L7" s="4"/>
      <c r="M7" t="s">
        <v>73</v>
      </c>
      <c r="N7" s="9" t="s">
        <v>152</v>
      </c>
      <c r="O7" s="13" t="s">
        <v>151</v>
      </c>
    </row>
    <row r="8" spans="1:15">
      <c r="A8" s="4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>
      <c r="A9" s="4"/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18" t="s">
        <v>64</v>
      </c>
      <c r="N9" s="36" t="s">
        <v>65</v>
      </c>
      <c r="O9" s="37" t="s">
        <v>66</v>
      </c>
    </row>
    <row r="10" spans="1:15">
      <c r="A10" s="4"/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t="str">
        <f>IF(T!$D$2=T!$M$2,M9,IF(T!$D$2=T!$N$2,N9,O9))</f>
        <v>=NORM.DIST()</v>
      </c>
    </row>
    <row r="11" spans="1:1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18" t="s">
        <v>67</v>
      </c>
      <c r="N12" s="36" t="s">
        <v>68</v>
      </c>
      <c r="O12" s="37" t="s">
        <v>68</v>
      </c>
    </row>
    <row r="13" spans="1:1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t="str">
        <f>IF(T!$D$2=T!$M$2,M12,IF(T!$D$2=T!$N$2,N12,O12))</f>
        <v>=NORM.INV()</v>
      </c>
    </row>
    <row r="14" spans="1: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18" t="s">
        <v>54</v>
      </c>
      <c r="N15" s="36" t="s">
        <v>55</v>
      </c>
      <c r="O15" s="37" t="s">
        <v>56</v>
      </c>
    </row>
    <row r="16" spans="1:1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t="str">
        <f>IF(T!$D$2=T!$M$2,M15,IF(T!$D$2=T!$N$2,N15,O15))</f>
        <v>=NORM.S.DIST()</v>
      </c>
    </row>
    <row r="17" spans="1:1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18" t="s">
        <v>57</v>
      </c>
      <c r="N18" s="36" t="s">
        <v>58</v>
      </c>
      <c r="O18" s="37" t="s">
        <v>58</v>
      </c>
    </row>
    <row r="19" spans="1:15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t="str">
        <f>IF(T!$D$2=T!$M$2,M18,IF(T!$D$2=T!$N$2,N18,O18))</f>
        <v>=NORM.S.INV()</v>
      </c>
    </row>
    <row r="20" spans="1:15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5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18" t="s">
        <v>61</v>
      </c>
      <c r="N21" s="36" t="s">
        <v>62</v>
      </c>
      <c r="O21" s="37" t="s">
        <v>63</v>
      </c>
    </row>
    <row r="22" spans="1:15">
      <c r="A22" s="4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t="str">
        <f>IF(T!$D$2=T!$M$2,M21,IF(T!$D$2=T!$N$2,N21,O21))</f>
        <v>=T.DIST()</v>
      </c>
    </row>
    <row r="23" spans="1:15">
      <c r="A23" s="4"/>
      <c r="B23" s="31" t="str">
        <f>IF(T!$D$2=T!$M$2,M27,IF(T!$D$2=T!$N$2,N27,O27))</f>
        <v>The various normally distributed random variables have different parameters.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5">
      <c r="A24" s="4"/>
      <c r="B24" s="35" t="str">
        <f>IF(T!$D$2=T!$M$2,M28,IF(T!$D$2=T!$N$2,N28,O28))</f>
        <v>To emphasize their common properties, it is appropriate to standardize normal distributions: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18" t="s">
        <v>59</v>
      </c>
      <c r="N24" s="36" t="s">
        <v>60</v>
      </c>
      <c r="O24" s="37" t="s">
        <v>60</v>
      </c>
    </row>
    <row r="25" spans="1:15" ht="28">
      <c r="A25" s="4"/>
      <c r="B25" s="34" t="str">
        <f>IF(T!$D$2=T!$M$2,M29,IF(T!$D$2=T!$N$2,N29,O29))</f>
        <v xml:space="preserve"> - First, shift the middle of the function to zero: this means shifting by μ, that is, subtracting μ from every x.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t="str">
        <f>IF(T!$D$2=T!$M$2,M24,IF(T!$D$2=T!$N$2,N24,O24))</f>
        <v>=T.INV()</v>
      </c>
    </row>
    <row r="26" spans="1:15">
      <c r="A26" s="4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5">
      <c r="A27" s="4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  <c r="M27" t="s">
        <v>76</v>
      </c>
      <c r="N27" s="9" t="s">
        <v>156</v>
      </c>
      <c r="O27" s="13" t="s">
        <v>157</v>
      </c>
    </row>
    <row r="28" spans="1:15">
      <c r="A28" s="4"/>
      <c r="B28" s="5"/>
      <c r="C28" s="4"/>
      <c r="D28" s="4"/>
      <c r="E28" s="4"/>
      <c r="F28" s="4"/>
      <c r="G28" s="4"/>
      <c r="H28" s="4"/>
      <c r="I28" s="4"/>
      <c r="J28" s="4"/>
      <c r="K28" s="4"/>
      <c r="L28" s="4"/>
      <c r="M28" t="s">
        <v>77</v>
      </c>
      <c r="N28" s="9" t="s">
        <v>275</v>
      </c>
      <c r="O28" s="13" t="s">
        <v>274</v>
      </c>
    </row>
    <row r="29" spans="1:15">
      <c r="A29" s="4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18" t="s">
        <v>74</v>
      </c>
      <c r="N29" s="9" t="s">
        <v>276</v>
      </c>
      <c r="O29" s="13" t="s">
        <v>158</v>
      </c>
    </row>
    <row r="30" spans="1:15">
      <c r="A30" s="4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5">
      <c r="A31" s="4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18" t="s">
        <v>159</v>
      </c>
      <c r="N31" s="9" t="s">
        <v>277</v>
      </c>
      <c r="O31" s="13" t="s">
        <v>160</v>
      </c>
    </row>
    <row r="32" spans="1:15">
      <c r="A32" s="4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5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t="s">
        <v>75</v>
      </c>
      <c r="N33" s="9" t="s">
        <v>281</v>
      </c>
      <c r="O33" s="13" t="s">
        <v>161</v>
      </c>
    </row>
    <row r="34" spans="1:15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t="s">
        <v>79</v>
      </c>
      <c r="N34" s="9" t="s">
        <v>282</v>
      </c>
      <c r="O34" s="13" t="s">
        <v>162</v>
      </c>
    </row>
    <row r="35" spans="1:15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t="s">
        <v>163</v>
      </c>
      <c r="N35" s="9" t="s">
        <v>283</v>
      </c>
      <c r="O35" s="13" t="s">
        <v>166</v>
      </c>
    </row>
    <row r="36" spans="1:15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t="s">
        <v>164</v>
      </c>
      <c r="N36" s="9" t="s">
        <v>284</v>
      </c>
      <c r="O36" s="13" t="s">
        <v>165</v>
      </c>
    </row>
    <row r="37" spans="1:1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t="s">
        <v>80</v>
      </c>
      <c r="N38" s="9" t="s">
        <v>285</v>
      </c>
      <c r="O38" s="13" t="s">
        <v>167</v>
      </c>
    </row>
    <row r="39" spans="1:1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t="s">
        <v>81</v>
      </c>
      <c r="N40" s="9" t="s">
        <v>328</v>
      </c>
      <c r="O40" s="13" t="s">
        <v>168</v>
      </c>
    </row>
    <row r="41" spans="1:15">
      <c r="A41" s="4"/>
      <c r="B41" s="21" t="str">
        <f>IF(T!$D$2=T!$M$2,M31,IF(T!$D$2=T!$N$2,N31,O31))</f>
        <v xml:space="preserve"> - Next, set the "width" of the function to 1: divide every (x-μ) by σ.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t="s">
        <v>169</v>
      </c>
      <c r="N41" s="9" t="s">
        <v>289</v>
      </c>
      <c r="O41" s="13" t="s">
        <v>183</v>
      </c>
    </row>
    <row r="42" spans="1:1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t="s">
        <v>170</v>
      </c>
      <c r="N42" s="9" t="s">
        <v>286</v>
      </c>
      <c r="O42" s="13" t="s">
        <v>181</v>
      </c>
    </row>
    <row r="43" spans="1:1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t="s">
        <v>171</v>
      </c>
      <c r="N43" s="9" t="s">
        <v>287</v>
      </c>
      <c r="O43" s="13" t="s">
        <v>173</v>
      </c>
    </row>
    <row r="44" spans="1:15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t="s">
        <v>172</v>
      </c>
      <c r="N44" s="9" t="s">
        <v>288</v>
      </c>
      <c r="O44" s="13" t="s">
        <v>184</v>
      </c>
    </row>
    <row r="45" spans="1:15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5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t="s">
        <v>82</v>
      </c>
      <c r="N46" s="9" t="s">
        <v>327</v>
      </c>
      <c r="O46" s="13" t="s">
        <v>174</v>
      </c>
    </row>
    <row r="47" spans="1:1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t="s">
        <v>176</v>
      </c>
      <c r="N47" s="9" t="s">
        <v>329</v>
      </c>
      <c r="O47" s="13" t="s">
        <v>175</v>
      </c>
    </row>
    <row r="48" spans="1:1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t="s">
        <v>177</v>
      </c>
      <c r="N48" s="9" t="s">
        <v>330</v>
      </c>
      <c r="O48" s="13" t="s">
        <v>180</v>
      </c>
    </row>
    <row r="49" spans="1:1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  <c r="M49" t="s">
        <v>178</v>
      </c>
      <c r="N49" s="9" t="s">
        <v>331</v>
      </c>
      <c r="O49" s="13" t="s">
        <v>182</v>
      </c>
    </row>
    <row r="50" spans="1:1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t="s">
        <v>179</v>
      </c>
      <c r="N50" s="9" t="s">
        <v>332</v>
      </c>
      <c r="O50" s="13" t="s">
        <v>185</v>
      </c>
    </row>
    <row r="51" spans="1:1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  <c r="M52" t="s">
        <v>87</v>
      </c>
      <c r="N52" s="9" t="s">
        <v>333</v>
      </c>
      <c r="O52" s="13" t="s">
        <v>187</v>
      </c>
    </row>
    <row r="53" spans="1:1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  <c r="M53" t="s">
        <v>88</v>
      </c>
      <c r="N53" s="9" t="s">
        <v>335</v>
      </c>
      <c r="O53" s="13" t="s">
        <v>186</v>
      </c>
    </row>
    <row r="54" spans="1:1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t="s">
        <v>86</v>
      </c>
      <c r="N55" s="9" t="s">
        <v>334</v>
      </c>
      <c r="O55" s="13" t="s">
        <v>188</v>
      </c>
    </row>
    <row r="56" spans="1:1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  <c r="M56" t="s">
        <v>89</v>
      </c>
      <c r="N56" s="9" t="s">
        <v>336</v>
      </c>
      <c r="O56" s="13" t="s">
        <v>189</v>
      </c>
    </row>
    <row r="57" spans="1:15">
      <c r="A57" s="4"/>
      <c r="B57" s="11" t="str">
        <f>IF(T!$D$2=T!$M$2,M33,IF(T!$D$2=T!$N$2,N33,O33))</f>
        <v>The normal distribution formulated this way is called standard normal distribution.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t="s">
        <v>209</v>
      </c>
      <c r="N59" s="9" t="s">
        <v>337</v>
      </c>
      <c r="O59" s="13" t="s">
        <v>266</v>
      </c>
    </row>
    <row r="60" spans="1:1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t="s">
        <v>204</v>
      </c>
      <c r="N60" s="9" t="s">
        <v>338</v>
      </c>
      <c r="O60" s="13" t="s">
        <v>267</v>
      </c>
    </row>
    <row r="61" spans="1:1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t="s">
        <v>205</v>
      </c>
      <c r="N61" s="9" t="s">
        <v>339</v>
      </c>
      <c r="O61" s="13" t="s">
        <v>268</v>
      </c>
    </row>
    <row r="62" spans="1:15">
      <c r="A62" s="4"/>
      <c r="B62" s="5"/>
      <c r="C62" s="4"/>
      <c r="D62" s="4"/>
      <c r="E62" s="4"/>
      <c r="F62" s="4"/>
      <c r="G62" s="4"/>
      <c r="H62" s="4"/>
      <c r="I62" s="4"/>
      <c r="J62" s="4"/>
      <c r="K62" s="4"/>
      <c r="L62" s="4"/>
      <c r="M62" t="s">
        <v>207</v>
      </c>
      <c r="N62" s="9" t="s">
        <v>341</v>
      </c>
      <c r="O62" s="13" t="s">
        <v>269</v>
      </c>
    </row>
    <row r="63" spans="1:15">
      <c r="A63" s="4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t="s">
        <v>208</v>
      </c>
      <c r="N63" s="9" t="s">
        <v>342</v>
      </c>
      <c r="O63" s="13" t="s">
        <v>270</v>
      </c>
    </row>
    <row r="64" spans="1:15">
      <c r="A64" s="4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t="s">
        <v>206</v>
      </c>
      <c r="N64" s="9" t="s">
        <v>340</v>
      </c>
      <c r="O64" s="13" t="s">
        <v>271</v>
      </c>
    </row>
    <row r="65" spans="1:15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5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5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t="s">
        <v>83</v>
      </c>
      <c r="N67" s="9" t="s">
        <v>278</v>
      </c>
      <c r="O67" s="13" t="s">
        <v>190</v>
      </c>
    </row>
    <row r="68" spans="1:15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  <c r="M68" t="s">
        <v>85</v>
      </c>
      <c r="N68" s="9" t="s">
        <v>280</v>
      </c>
      <c r="O68" s="13" t="s">
        <v>272</v>
      </c>
    </row>
    <row r="69" spans="1:15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  <c r="M69" t="s">
        <v>84</v>
      </c>
      <c r="N69" s="9" t="s">
        <v>279</v>
      </c>
      <c r="O69" s="13" t="s">
        <v>273</v>
      </c>
    </row>
    <row r="70" spans="1:15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5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  <c r="M71" t="s">
        <v>255</v>
      </c>
      <c r="N71" s="9" t="s">
        <v>256</v>
      </c>
      <c r="O71" s="13" t="s">
        <v>254</v>
      </c>
    </row>
    <row r="72" spans="1:15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  <c r="M72" t="str">
        <f>IF(T!$D$2=T!$M$2,M71,IF(T!$D$2=T!$N$2,N71,O71))</f>
        <v>The fourth argument of the NORM.DIST(x,mean,standard_dev,cumulative) function should be: cumulative = TRUE</v>
      </c>
    </row>
    <row r="73" spans="1:15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5">
      <c r="A74" s="4"/>
      <c r="B74" s="31" t="str">
        <f>IF(T!$D$2=T!$M$2,M34,IF(T!$D$2=T!$N$2,N34,O34))</f>
        <v>When the parameters of the distribution are known, we can determine: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t="s">
        <v>258</v>
      </c>
      <c r="N74" s="9" t="s">
        <v>257</v>
      </c>
      <c r="O74" s="13" t="s">
        <v>259</v>
      </c>
    </row>
    <row r="75" spans="1:15" ht="28">
      <c r="A75" s="4"/>
      <c r="B75" s="33" t="str">
        <f>IF(T!$D$2=T!$M$2,M35,IF(T!$D$2=T!$N$2,N35,O35))</f>
        <v xml:space="preserve"> - the cumulative ("left tailed") probability belonging to a given x value: x → p  (this is actually the determination of the integral)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t="str">
        <f>IF(T!$D$2=T!$M$2,M74,IF(T!$D$2=T!$N$2,N74,O74))</f>
        <v>The second argument of the NORM.S.DIST(z,cumulative) function should be: cumulative = TRUE</v>
      </c>
    </row>
    <row r="76" spans="1:15" ht="28">
      <c r="A76" s="4"/>
      <c r="B76" s="34" t="str">
        <f>IF(T!$D$2=T!$M$2,M36,IF(T!$D$2=T!$N$2,N36,O36))</f>
        <v xml:space="preserve"> - the x value belonging to a given cumulative probability: p → x (this is actually the determination of the quantile)</v>
      </c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5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  <c r="M77" t="s">
        <v>260</v>
      </c>
      <c r="N77" s="9" t="s">
        <v>261</v>
      </c>
      <c r="O77" s="13" t="s">
        <v>262</v>
      </c>
    </row>
    <row r="78" spans="1:15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  <c r="M78" t="str">
        <f>IF(T!$D$2=T!$M$2,M77,IF(T!$D$2=T!$N$2,N77,O77))</f>
        <v>The fourth argument of the NORM.DIST(x,mean,standard_dev,cumulative) function should be: cumulative = FALSE</v>
      </c>
    </row>
    <row r="79" spans="1:15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5">
      <c r="A80" s="4"/>
      <c r="B80" s="5"/>
      <c r="C80" s="4"/>
      <c r="D80" s="4"/>
      <c r="E80" s="4"/>
      <c r="F80" s="4"/>
      <c r="G80" s="4"/>
      <c r="H80" s="4"/>
      <c r="I80" s="4"/>
      <c r="J80" s="4"/>
      <c r="K80" s="4"/>
      <c r="L80" s="4"/>
      <c r="M80" t="s">
        <v>263</v>
      </c>
      <c r="N80" s="9" t="s">
        <v>264</v>
      </c>
      <c r="O80" s="13" t="s">
        <v>265</v>
      </c>
    </row>
    <row r="81" spans="1:13">
      <c r="A81" s="4"/>
      <c r="B81" s="5"/>
      <c r="C81" s="4"/>
      <c r="D81" s="4"/>
      <c r="E81" s="4"/>
      <c r="F81" s="4"/>
      <c r="G81" s="4"/>
      <c r="H81" s="4"/>
      <c r="I81" s="4"/>
      <c r="J81" s="4"/>
      <c r="K81" s="4"/>
      <c r="L81" s="4"/>
      <c r="M81" t="str">
        <f>IF(T!$D$2=T!$M$2,M80,IF(T!$D$2=T!$N$2,N80,O80))</f>
        <v>The second argument of the NORM.S.DIST(z,cumulative) function should be: cumulative = FALSE</v>
      </c>
    </row>
    <row r="82" spans="1:13">
      <c r="A82" s="4"/>
      <c r="B82" s="5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3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3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3">
      <c r="A85" s="4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3">
      <c r="A86" s="4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3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3">
      <c r="A88" s="4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3">
      <c r="A89" s="4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3">
      <c r="A90" s="4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3">
      <c r="A91" s="4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3">
      <c r="A92" s="4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3">
      <c r="A93" s="4"/>
      <c r="B93" s="11" t="str">
        <f>IF(T!$D$2=T!$M$2,M38,IF(T!$D$2=T!$N$2,N38,O38))</f>
        <v>Excel can be used to calculate in both directions:</v>
      </c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3">
      <c r="A94" s="4"/>
      <c r="B94" s="28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3">
      <c r="A95" s="4"/>
      <c r="B95" s="22" t="str">
        <f>IF(T!$D$2=T!$M$2,M40,IF(T!$D$2=T!$N$2,N40,O40))</f>
        <v xml:space="preserve"> - if we are looking for p belonging to a given x then …</v>
      </c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3">
      <c r="A96" s="4"/>
      <c r="B96" s="23" t="str">
        <f>IF(T!$D$2=T!$M$2,M41,IF(T!$D$2=T!$N$2,N41,O41))</f>
        <v xml:space="preserve">   … we can do it either in two steps: x → z → p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23" t="str">
        <f>IF(T!$D$2=T!$M$2,M42,IF(T!$D$2=T!$N$2,N42,O42))</f>
        <v xml:space="preserve">          - first, standardize x (x → z),</v>
      </c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"/>
      <c r="B98" s="23" t="str">
        <f>IF(T!$D$2=T!$M$2,M43,IF(T!$D$2=T!$N$2,N43,O43))</f>
        <v xml:space="preserve">          - then calculate p from it using the NORM.S.DIST function (z → p)</v>
      </c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>
      <c r="A99" s="4"/>
      <c r="B99" s="24" t="str">
        <f>IF(T!$D$2=T!$M$2,M44,IF(T!$D$2=T!$N$2,N44,O44))</f>
        <v xml:space="preserve">   … or we can do it in one step: directly with the NORM.DIST function: x → p</v>
      </c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>
      <c r="A100" s="4"/>
      <c r="B100" s="5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>
      <c r="A101" s="4"/>
      <c r="B101" s="22" t="str">
        <f>IF(T!$D$2=T!$M$2,M46,IF(T!$D$2=T!$N$2,N46,O46))</f>
        <v xml:space="preserve"> - if if we are looking for x belonging to a given p then …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25" t="str">
        <f>IF(T!$D$2=T!$M$2,M47,IF(T!$D$2=T!$N$2,N47,O47))</f>
        <v xml:space="preserve">   … we can again do it either in two steps: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25" t="str">
        <f>IF(T!$D$2=T!$M$2,M48,IF(T!$D$2=T!$N$2,N48,O48))</f>
        <v xml:space="preserve">          - first, determine z using the NORM.S.INV function (p → z),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25" t="str">
        <f>IF(T!$D$2=T!$M$2,M49,IF(T!$D$2=T!$N$2,N49,O49))</f>
        <v xml:space="preserve">          - then calculate x from it (z → x)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26" t="str">
        <f>IF(T!$D$2=T!$M$2,M50,IF(T!$D$2=T!$N$2,N50,O50))</f>
        <v xml:space="preserve">   … or we can do it in one step: directly with the NORM.INV function: p → x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>
      <c r="A118" s="4"/>
      <c r="B118" s="5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>
      <c r="A119" s="4"/>
      <c r="B119" s="5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>
      <c r="A120" s="4"/>
      <c r="B120" s="5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>
      <c r="A126" s="4"/>
      <c r="B126" s="31" t="str">
        <f>IF(T!$D$2=T!$M$2,M52,IF(T!$D$2=T!$N$2,N52,O52))</f>
        <v>If we want to find a right-tailed probability: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>
      <c r="A127" s="4"/>
      <c r="B127" s="32" t="str">
        <f>IF(T!$D$2=T!$M$2,M53,IF(T!$D$2=T!$N$2,N53,O53))</f>
        <v xml:space="preserve"> - then we have to subtract the complementary left-tailed probability from one.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>
      <c r="A129" s="4"/>
      <c r="B129" s="31" t="str">
        <f>IF(T!$D$2=T!$M$2,M55,IF(T!$D$2=T!$N$2,N55,O55))</f>
        <v>If we want to find the probability of an interval between two values: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>
      <c r="A130" s="4"/>
      <c r="B130" s="32" t="str">
        <f>IF(T!$D$2=T!$M$2,M56,IF(T!$D$2=T!$N$2,N56,O56))</f>
        <v xml:space="preserve"> - then we subtract the left-tailed probability of the smaller value from that of the greater value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4"/>
      <c r="B133" s="31" t="str">
        <f>IF(T!$D$2=T!$M$2,M59,IF(T!$D$2=T!$N$2,N59,O59))</f>
        <v>For practical reasons the ranges about μ with a width of multiples of σ are important: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>
      <c r="A134" s="4"/>
      <c r="B134" s="35" t="str">
        <f>IF(T!$D$2=T!$M$2,M60,IF(T!$D$2=T!$N$2,N60,O60))</f>
        <v xml:space="preserve"> - a randomly chosen element falls with approx. 68% probability within the μ±σ range.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>
      <c r="A135" s="4"/>
      <c r="B135" s="35" t="str">
        <f>IF(T!$D$2=T!$M$2,M61,IF(T!$D$2=T!$N$2,N61,O61))</f>
        <v xml:space="preserve"> - a randomly chosen element falls with approx. 95% probability within the μ±2σ range.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>
      <c r="A136" s="4"/>
      <c r="B136" s="35" t="str">
        <f>IF(T!$D$2=T!$M$2,M62,IF(T!$D$2=T!$N$2,N62,O62))</f>
        <v xml:space="preserve">          … this practically corresponds to the normal range (a.k.a. reference range)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>
      <c r="A137" s="4"/>
      <c r="B137" s="35" t="str">
        <f>IF(T!$D$2=T!$M$2,M63,IF(T!$D$2=T!$N$2,N63,O63))</f>
        <v xml:space="preserve">          … reference range: contains the most probable 95% of the values of the random variable; that is what we encounter on e.g. medical lab reports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>
      <c r="A138" s="4"/>
      <c r="B138" s="32" t="str">
        <f>IF(T!$D$2=T!$M$2,M64,IF(T!$D$2=T!$N$2,N64,O64))</f>
        <v xml:space="preserve"> - a randomly chosen element falls with approx. 99.7% probability within the μ±3σ range.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>
      <c r="A139" s="4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4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>
      <c r="A143" s="4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>
      <c r="A144" s="4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>
      <c r="A145" s="4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>
      <c r="A146" s="4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>
      <c r="A147" s="4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>
      <c r="A148" s="4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>
      <c r="A149" s="4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>
      <c r="A150" s="4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>
      <c r="A151" s="4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>
      <c r="A154" s="4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>
      <c r="A155" s="4"/>
      <c r="B155" s="19" t="str">
        <f>IF(T!$D$2=T!$M$2,M67,IF(T!$D$2=T!$N$2,N67,O67))</f>
        <v>The probability density belonging to a given x may also be determined: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>
      <c r="A156" s="4"/>
      <c r="B156" s="27" t="str">
        <f>IF(T!$D$2=T!$M$2,M68,IF(T!$D$2=T!$N$2,N68,O68))</f>
        <v xml:space="preserve"> - from z with the NORM.S.DIST function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>
      <c r="A157" s="4"/>
      <c r="B157" s="24" t="str">
        <f>IF(T!$D$2=T!$M$2,M69,IF(T!$D$2=T!$N$2,N69,O69))</f>
        <v xml:space="preserve"> - from x with the NORM.DIST function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>
      <c r="A158" s="4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>
      <c r="A159" s="4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>
      <c r="A160" s="4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>
      <c r="A161" s="4"/>
      <c r="B161" s="5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>
      <c r="A162" s="4"/>
      <c r="B162" s="5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>
      <c r="A163" s="4"/>
      <c r="B163" s="5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>
      <c r="A164" s="4"/>
      <c r="B164" s="5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>
      <c r="A165" s="4"/>
      <c r="B165" s="5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>
      <c r="A166" s="4"/>
      <c r="B166" s="5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>
      <c r="A167" s="4"/>
      <c r="B167" s="5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>
      <c r="A168" s="4"/>
      <c r="B168" s="5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>
      <c r="A169" s="4"/>
      <c r="B169" s="5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>
      <c r="A170" s="4"/>
      <c r="B170" s="30"/>
      <c r="C170" s="29"/>
      <c r="D170" s="29"/>
      <c r="E170" s="4"/>
      <c r="F170" s="4"/>
      <c r="G170" s="4"/>
      <c r="H170" s="4"/>
      <c r="I170" s="4"/>
      <c r="J170" s="4"/>
      <c r="K170" s="4"/>
      <c r="L170" s="4"/>
    </row>
    <row r="171" spans="1:12">
      <c r="A171" s="4"/>
      <c r="B171" s="30"/>
      <c r="C171" s="29"/>
      <c r="D171" s="29"/>
      <c r="E171" s="4"/>
      <c r="F171" s="4"/>
      <c r="G171" s="4"/>
      <c r="H171" s="4"/>
      <c r="I171" s="4"/>
      <c r="J171" s="4"/>
      <c r="K171" s="4"/>
      <c r="L171" s="4"/>
    </row>
    <row r="172" spans="1:12">
      <c r="A172" s="4"/>
      <c r="B172" s="30"/>
      <c r="C172" s="29"/>
      <c r="D172" s="29"/>
      <c r="E172" s="4"/>
      <c r="F172" s="4"/>
      <c r="G172" s="4"/>
      <c r="H172" s="4"/>
      <c r="I172" s="4"/>
      <c r="J172" s="4"/>
      <c r="K172" s="4"/>
      <c r="L172" s="4"/>
    </row>
    <row r="173" spans="1:12">
      <c r="A173" s="4"/>
      <c r="B173" s="5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>
      <c r="A174" s="4"/>
      <c r="B174" s="5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>
      <c r="A175" s="4"/>
      <c r="B175" s="5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>
      <c r="A176" s="4"/>
      <c r="B176" s="5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>
      <c r="A177" s="4"/>
      <c r="B177" s="5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>
      <c r="A178" s="4"/>
      <c r="B178" s="5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>
      <c r="A179" s="4"/>
      <c r="B179" s="5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>
      <c r="A180" s="4"/>
      <c r="B180" s="5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>
      <c r="A181" s="4"/>
      <c r="B181" s="5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>
      <c r="A182" s="4"/>
      <c r="B182" s="5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>
      <c r="A183" s="4"/>
      <c r="B183" s="5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>
      <c r="A184" s="4"/>
      <c r="B184" s="5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>
      <c r="A185" s="4"/>
      <c r="B185" s="5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>
      <c r="A186" s="4"/>
      <c r="B186" s="5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>
      <c r="A187" s="4"/>
      <c r="B187" s="5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>
      <c r="A188" s="4"/>
      <c r="B188" s="5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>
      <c r="A189" s="4"/>
      <c r="B189" s="5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>
      <c r="A190" s="4"/>
      <c r="B190" s="5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>
      <c r="A191" s="4"/>
      <c r="B191" s="5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>
      <c r="A192" s="4"/>
      <c r="B192" s="5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>
      <c r="A193" s="4"/>
      <c r="B193" s="5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>
      <c r="A194" s="4"/>
      <c r="B194" s="5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>
      <c r="A195" s="4"/>
      <c r="B195" s="5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>
      <c r="A196" s="4"/>
      <c r="B196" s="5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>
      <c r="A197" s="4"/>
      <c r="B197" s="5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>
      <c r="A198" s="4"/>
      <c r="B198" s="5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>
      <c r="A199" s="4"/>
      <c r="B199" s="5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>
      <c r="A200" s="4"/>
      <c r="B200" s="5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>
      <c r="A201" s="47"/>
      <c r="B201" s="48"/>
      <c r="C201" s="47"/>
      <c r="D201" s="47"/>
      <c r="E201" s="47"/>
      <c r="F201" s="47"/>
      <c r="G201" s="47"/>
      <c r="H201" s="47"/>
      <c r="I201" s="47"/>
      <c r="J201" s="47"/>
      <c r="K201" s="47"/>
      <c r="L201" s="47"/>
    </row>
    <row r="202" spans="1:12">
      <c r="A202" s="47"/>
      <c r="B202" s="48"/>
      <c r="C202" s="47"/>
      <c r="D202" s="47"/>
      <c r="E202" s="47"/>
      <c r="F202" s="47"/>
      <c r="G202" s="47"/>
      <c r="H202" s="47"/>
      <c r="I202" s="47"/>
      <c r="J202" s="47"/>
      <c r="K202" s="47"/>
      <c r="L202" s="47"/>
    </row>
    <row r="203" spans="1:12">
      <c r="A203" s="47"/>
      <c r="B203" s="48"/>
      <c r="C203" s="47"/>
      <c r="D203" s="47"/>
      <c r="E203" s="47"/>
      <c r="F203" s="47"/>
      <c r="G203" s="47"/>
      <c r="H203" s="47"/>
      <c r="I203" s="47"/>
      <c r="J203" s="47"/>
      <c r="K203" s="47"/>
      <c r="L203" s="47"/>
    </row>
    <row r="204" spans="1:12">
      <c r="A204" s="47"/>
      <c r="B204" s="48"/>
      <c r="C204" s="47"/>
      <c r="D204" s="47"/>
      <c r="E204" s="47"/>
      <c r="F204" s="47"/>
      <c r="G204" s="47"/>
      <c r="H204" s="47"/>
      <c r="I204" s="47"/>
      <c r="J204" s="47"/>
      <c r="K204" s="47"/>
      <c r="L204" s="47"/>
    </row>
    <row r="205" spans="1:12">
      <c r="A205" s="47"/>
      <c r="B205" s="48"/>
      <c r="C205" s="47"/>
      <c r="D205" s="47"/>
      <c r="E205" s="47"/>
      <c r="F205" s="47"/>
      <c r="G205" s="47"/>
      <c r="H205" s="47"/>
      <c r="I205" s="47"/>
      <c r="J205" s="47"/>
      <c r="K205" s="47"/>
      <c r="L205" s="47"/>
    </row>
    <row r="206" spans="1:12">
      <c r="A206" s="47"/>
      <c r="B206" s="48"/>
      <c r="C206" s="47"/>
      <c r="D206" s="47"/>
      <c r="E206" s="47"/>
      <c r="F206" s="47"/>
      <c r="G206" s="47"/>
      <c r="H206" s="47"/>
      <c r="I206" s="47"/>
      <c r="J206" s="47"/>
      <c r="K206" s="47"/>
      <c r="L206" s="47"/>
    </row>
    <row r="207" spans="1:12">
      <c r="A207" s="47"/>
      <c r="B207" s="48"/>
      <c r="C207" s="47"/>
      <c r="D207" s="47"/>
      <c r="E207" s="47"/>
      <c r="F207" s="47"/>
      <c r="G207" s="47"/>
      <c r="H207" s="47"/>
      <c r="I207" s="47"/>
      <c r="J207" s="47"/>
      <c r="K207" s="47"/>
      <c r="L207" s="47"/>
    </row>
    <row r="208" spans="1:12">
      <c r="A208" s="47"/>
      <c r="B208" s="48"/>
      <c r="C208" s="47"/>
      <c r="D208" s="47"/>
      <c r="E208" s="47"/>
      <c r="F208" s="47"/>
      <c r="G208" s="47"/>
      <c r="H208" s="47"/>
      <c r="I208" s="47"/>
      <c r="J208" s="47"/>
      <c r="K208" s="47"/>
      <c r="L208" s="47"/>
    </row>
    <row r="209" spans="1:12">
      <c r="A209" s="47"/>
      <c r="B209" s="48"/>
      <c r="C209" s="47"/>
      <c r="D209" s="47"/>
      <c r="E209" s="47"/>
      <c r="F209" s="47"/>
      <c r="G209" s="47"/>
      <c r="H209" s="47"/>
      <c r="I209" s="47"/>
      <c r="J209" s="47"/>
      <c r="K209" s="47"/>
      <c r="L209" s="47"/>
    </row>
    <row r="210" spans="1:12">
      <c r="A210" s="47"/>
      <c r="B210" s="48"/>
      <c r="C210" s="47"/>
      <c r="D210" s="47"/>
      <c r="E210" s="47"/>
      <c r="F210" s="47"/>
      <c r="G210" s="47"/>
      <c r="H210" s="47"/>
      <c r="I210" s="47"/>
      <c r="J210" s="47"/>
      <c r="K210" s="47"/>
      <c r="L210" s="47"/>
    </row>
    <row r="211" spans="1:12">
      <c r="A211" s="47"/>
      <c r="B211" s="48"/>
      <c r="C211" s="47"/>
      <c r="D211" s="47"/>
      <c r="E211" s="47"/>
      <c r="F211" s="47"/>
      <c r="G211" s="47"/>
      <c r="H211" s="47"/>
      <c r="I211" s="47"/>
      <c r="J211" s="47"/>
      <c r="K211" s="47"/>
      <c r="L211" s="47"/>
    </row>
    <row r="212" spans="1:12">
      <c r="A212" s="47"/>
      <c r="B212" s="48"/>
      <c r="C212" s="47"/>
      <c r="D212" s="47"/>
      <c r="E212" s="47"/>
      <c r="F212" s="47"/>
      <c r="G212" s="47"/>
      <c r="H212" s="47"/>
      <c r="I212" s="47"/>
      <c r="J212" s="47"/>
      <c r="K212" s="47"/>
      <c r="L212" s="47"/>
    </row>
    <row r="213" spans="1:12">
      <c r="A213" s="47" t="s">
        <v>71</v>
      </c>
      <c r="B213" s="48">
        <v>0</v>
      </c>
      <c r="C213" s="47">
        <v>2</v>
      </c>
      <c r="D213" s="47">
        <v>-3</v>
      </c>
      <c r="E213" s="47">
        <v>4</v>
      </c>
      <c r="F213" s="47">
        <v>0</v>
      </c>
      <c r="G213" s="47">
        <v>3</v>
      </c>
      <c r="H213" s="47"/>
      <c r="I213" s="47"/>
      <c r="J213" s="47"/>
      <c r="K213" s="47"/>
      <c r="L213" s="47"/>
    </row>
    <row r="214" spans="1:12">
      <c r="A214" s="47" t="s">
        <v>72</v>
      </c>
      <c r="B214" s="48">
        <v>1</v>
      </c>
      <c r="C214" s="47">
        <v>2</v>
      </c>
      <c r="D214" s="47">
        <v>0.5</v>
      </c>
      <c r="E214" s="47">
        <v>6</v>
      </c>
      <c r="F214" s="47">
        <v>2</v>
      </c>
      <c r="G214" s="47">
        <v>2</v>
      </c>
      <c r="H214" s="47"/>
      <c r="I214" s="47"/>
      <c r="J214" s="47"/>
      <c r="K214" s="47"/>
      <c r="L214" s="47"/>
    </row>
    <row r="215" spans="1:12">
      <c r="A215" s="47"/>
      <c r="B215" s="48"/>
      <c r="C215" s="47"/>
      <c r="D215" s="47"/>
      <c r="E215" s="47"/>
      <c r="F215" s="47"/>
      <c r="G215" s="47"/>
      <c r="H215" s="47"/>
      <c r="I215" s="47"/>
      <c r="J215" s="47"/>
      <c r="K215" s="47"/>
      <c r="L215" s="47"/>
    </row>
    <row r="216" spans="1:12">
      <c r="A216" s="47" t="s">
        <v>51</v>
      </c>
      <c r="B216" s="48" t="str">
        <f t="shared" ref="B216:G216" si="0">CONCATENATE($A$213,B213,"; ",$A$214,B214)</f>
        <v>μ = 0; σ = 1</v>
      </c>
      <c r="C216" s="47" t="str">
        <f t="shared" si="0"/>
        <v>μ = 2; σ = 2</v>
      </c>
      <c r="D216" s="47" t="str">
        <f t="shared" si="0"/>
        <v>μ = -3; σ = 0.5</v>
      </c>
      <c r="E216" s="47" t="str">
        <f t="shared" si="0"/>
        <v>μ = 4; σ = 6</v>
      </c>
      <c r="F216" s="47" t="str">
        <f t="shared" si="0"/>
        <v>μ = 0; σ = 2</v>
      </c>
      <c r="G216" s="47" t="str">
        <f t="shared" si="0"/>
        <v>μ = 3; σ = 2</v>
      </c>
      <c r="H216" s="47"/>
      <c r="I216" s="47"/>
      <c r="J216" s="47"/>
      <c r="K216" s="47"/>
      <c r="L216" s="47"/>
    </row>
    <row r="217" spans="1:12">
      <c r="A217" s="47">
        <v>-10</v>
      </c>
      <c r="B217" s="48">
        <f>_xlfn.NORM.DIST($A217,B$213,B$214,0)</f>
        <v>7.6945986267064199E-23</v>
      </c>
      <c r="C217" s="47">
        <f t="shared" ref="C217:G232" si="1">_xlfn.NORM.DIST($A217,C$213,C$214,0)</f>
        <v>3.037941424911643E-9</v>
      </c>
      <c r="D217" s="47">
        <f t="shared" si="1"/>
        <v>2.1932131187779425E-43</v>
      </c>
      <c r="E217" s="47">
        <f t="shared" si="1"/>
        <v>4.3703148489515802E-3</v>
      </c>
      <c r="F217" s="47">
        <f t="shared" si="1"/>
        <v>7.4335975736714884E-7</v>
      </c>
      <c r="G217" s="47">
        <f t="shared" si="1"/>
        <v>1.334778307381426E-10</v>
      </c>
      <c r="H217" s="47"/>
      <c r="I217" s="47"/>
      <c r="J217" s="47"/>
      <c r="K217" s="47"/>
      <c r="L217" s="47"/>
    </row>
    <row r="218" spans="1:12">
      <c r="A218" s="47">
        <v>-9.9</v>
      </c>
      <c r="B218" s="48">
        <f t="shared" ref="B218:G249" si="2">_xlfn.NORM.DIST($A218,B$213,B$214,0)</f>
        <v>2.0811768202028245E-22</v>
      </c>
      <c r="C218" s="47">
        <f t="shared" si="1"/>
        <v>4.0956692017395868E-9</v>
      </c>
      <c r="D218" s="47">
        <f t="shared" si="1"/>
        <v>3.5352448205070025E-42</v>
      </c>
      <c r="E218" s="47">
        <f t="shared" si="1"/>
        <v>4.5429884950938578E-3</v>
      </c>
      <c r="F218" s="47">
        <f t="shared" si="1"/>
        <v>9.5330045156140538E-7</v>
      </c>
      <c r="G218" s="47">
        <f t="shared" si="1"/>
        <v>1.8450663080622836E-10</v>
      </c>
      <c r="H218" s="47"/>
      <c r="I218" s="47"/>
      <c r="J218" s="47"/>
      <c r="K218" s="47"/>
      <c r="L218" s="47"/>
    </row>
    <row r="219" spans="1:12">
      <c r="A219" s="47">
        <v>-9.8000000000000007</v>
      </c>
      <c r="B219" s="48">
        <f t="shared" si="2"/>
        <v>5.5730000227206912E-22</v>
      </c>
      <c r="C219" s="47">
        <f t="shared" si="1"/>
        <v>5.5078818123411542E-9</v>
      </c>
      <c r="D219" s="47">
        <f t="shared" si="1"/>
        <v>5.4750283847104609E-41</v>
      </c>
      <c r="E219" s="47">
        <f t="shared" si="1"/>
        <v>4.7211729569335264E-3</v>
      </c>
      <c r="F219" s="47">
        <f t="shared" si="1"/>
        <v>1.2194803729466761E-6</v>
      </c>
      <c r="G219" s="47">
        <f t="shared" si="1"/>
        <v>2.5440701408225194E-10</v>
      </c>
      <c r="H219" s="47"/>
      <c r="I219" s="47"/>
      <c r="J219" s="47"/>
      <c r="K219" s="47"/>
      <c r="L219" s="47"/>
    </row>
    <row r="220" spans="1:12">
      <c r="A220" s="47">
        <v>-9.6999999999999993</v>
      </c>
      <c r="B220" s="48">
        <f t="shared" si="2"/>
        <v>1.4774954927042648E-21</v>
      </c>
      <c r="C220" s="47">
        <f t="shared" si="1"/>
        <v>7.3885397932400267E-9</v>
      </c>
      <c r="D220" s="47">
        <f t="shared" si="1"/>
        <v>8.1466953550558064E-40</v>
      </c>
      <c r="E220" s="47">
        <f t="shared" si="1"/>
        <v>4.9049834602527542E-3</v>
      </c>
      <c r="F220" s="47">
        <f t="shared" si="1"/>
        <v>1.5560877895744722E-6</v>
      </c>
      <c r="G220" s="47">
        <f t="shared" si="1"/>
        <v>3.4991329742899015E-10</v>
      </c>
      <c r="H220" s="47"/>
      <c r="I220" s="47"/>
      <c r="J220" s="47"/>
      <c r="K220" s="47"/>
      <c r="L220" s="47"/>
    </row>
    <row r="221" spans="1:12">
      <c r="A221" s="47">
        <v>-9.6</v>
      </c>
      <c r="B221" s="48">
        <f t="shared" si="2"/>
        <v>3.8781119317469607E-21</v>
      </c>
      <c r="C221" s="47">
        <f t="shared" si="1"/>
        <v>9.8865982031223359E-9</v>
      </c>
      <c r="D221" s="47">
        <f t="shared" si="1"/>
        <v>1.1646751199473138E-38</v>
      </c>
      <c r="E221" s="47">
        <f t="shared" si="1"/>
        <v>5.094534954647581E-3</v>
      </c>
      <c r="F221" s="47">
        <f t="shared" si="1"/>
        <v>1.9806495455160377E-6</v>
      </c>
      <c r="G221" s="47">
        <f t="shared" si="1"/>
        <v>4.8007166851561681E-10</v>
      </c>
      <c r="H221" s="47"/>
      <c r="I221" s="47"/>
      <c r="J221" s="47"/>
      <c r="K221" s="47"/>
      <c r="L221" s="47"/>
    </row>
    <row r="222" spans="1:12">
      <c r="A222" s="47">
        <v>-9.5</v>
      </c>
      <c r="B222" s="48">
        <f t="shared" si="2"/>
        <v>1.007793539430001E-20</v>
      </c>
      <c r="C222" s="47">
        <f t="shared" si="1"/>
        <v>1.3196216017852868E-8</v>
      </c>
      <c r="D222" s="47">
        <f t="shared" si="1"/>
        <v>1.5997655514013625E-37</v>
      </c>
      <c r="E222" s="47">
        <f t="shared" si="1"/>
        <v>5.2899419726112366E-3</v>
      </c>
      <c r="F222" s="47">
        <f t="shared" si="1"/>
        <v>2.5147536442962227E-6</v>
      </c>
      <c r="G222" s="47">
        <f t="shared" si="1"/>
        <v>6.5700090907794201E-10</v>
      </c>
      <c r="H222" s="47"/>
      <c r="I222" s="47"/>
      <c r="J222" s="47"/>
      <c r="K222" s="47"/>
      <c r="L222" s="47"/>
    </row>
    <row r="223" spans="1:12">
      <c r="A223" s="47">
        <v>-9.4</v>
      </c>
      <c r="B223" s="48">
        <f t="shared" si="2"/>
        <v>2.5928647011003708E-20</v>
      </c>
      <c r="C223" s="47">
        <f t="shared" si="1"/>
        <v>1.756977547410217E-8</v>
      </c>
      <c r="D223" s="47">
        <f t="shared" si="1"/>
        <v>2.1112327004905475E-36</v>
      </c>
      <c r="E223" s="47">
        <f t="shared" si="1"/>
        <v>5.4913184837423815E-3</v>
      </c>
      <c r="F223" s="47">
        <f t="shared" si="1"/>
        <v>3.1849125894335449E-6</v>
      </c>
      <c r="G223" s="47">
        <f t="shared" si="1"/>
        <v>8.9689195398203971E-10</v>
      </c>
      <c r="H223" s="47"/>
      <c r="I223" s="47"/>
      <c r="J223" s="47"/>
      <c r="K223" s="47"/>
      <c r="L223" s="47"/>
    </row>
    <row r="224" spans="1:12">
      <c r="A224" s="47">
        <v>-9.3000000000000007</v>
      </c>
      <c r="B224" s="48">
        <f t="shared" si="2"/>
        <v>6.6045798607393083E-20</v>
      </c>
      <c r="C224" s="47">
        <f t="shared" si="1"/>
        <v>2.333443398797128E-8</v>
      </c>
      <c r="D224" s="47">
        <f t="shared" si="1"/>
        <v>2.6769735985084995E-35</v>
      </c>
      <c r="E224" s="47">
        <f t="shared" si="1"/>
        <v>5.6987777441375098E-3</v>
      </c>
      <c r="F224" s="47">
        <f t="shared" si="1"/>
        <v>4.0235912282461476E-6</v>
      </c>
      <c r="G224" s="47">
        <f t="shared" si="1"/>
        <v>1.221317413403522E-9</v>
      </c>
      <c r="H224" s="47"/>
      <c r="I224" s="47"/>
      <c r="J224" s="47"/>
      <c r="K224" s="47"/>
      <c r="L224" s="47"/>
    </row>
    <row r="225" spans="1:12">
      <c r="A225" s="47">
        <v>-9.1999999999999993</v>
      </c>
      <c r="B225" s="48">
        <f t="shared" si="2"/>
        <v>1.665588032379929E-19</v>
      </c>
      <c r="C225" s="47">
        <f t="shared" si="1"/>
        <v>3.0913102500829286E-8</v>
      </c>
      <c r="D225" s="47">
        <f t="shared" si="1"/>
        <v>3.2612214696793835E-34</v>
      </c>
      <c r="E225" s="47">
        <f t="shared" si="1"/>
        <v>5.9124321410385762E-3</v>
      </c>
      <c r="F225" s="47">
        <f t="shared" si="1"/>
        <v>5.0704260327433792E-6</v>
      </c>
      <c r="G225" s="47">
        <f t="shared" si="1"/>
        <v>1.6589421217736525E-9</v>
      </c>
      <c r="H225" s="47"/>
      <c r="I225" s="47"/>
      <c r="J225" s="47"/>
      <c r="K225" s="47"/>
      <c r="L225" s="47"/>
    </row>
    <row r="226" spans="1:12">
      <c r="A226" s="47">
        <v>-9.1</v>
      </c>
      <c r="B226" s="48">
        <f t="shared" si="2"/>
        <v>4.1585989791151602E-19</v>
      </c>
      <c r="C226" s="47">
        <f t="shared" si="1"/>
        <v>4.0850951892716102E-8</v>
      </c>
      <c r="D226" s="47">
        <f t="shared" si="1"/>
        <v>3.8171982692736327E-33</v>
      </c>
      <c r="E226" s="47">
        <f t="shared" si="1"/>
        <v>6.1323930328188994E-3</v>
      </c>
      <c r="F226" s="47">
        <f t="shared" si="1"/>
        <v>6.3736661909167328E-6</v>
      </c>
      <c r="G226" s="47">
        <f t="shared" si="1"/>
        <v>2.2477509155066223E-9</v>
      </c>
      <c r="H226" s="47"/>
      <c r="I226" s="47"/>
      <c r="J226" s="47"/>
      <c r="K226" s="47"/>
      <c r="L226" s="47"/>
    </row>
    <row r="227" spans="1:12">
      <c r="A227" s="47">
        <v>-9</v>
      </c>
      <c r="B227" s="48">
        <f t="shared" si="2"/>
        <v>1.0279773571668917E-18</v>
      </c>
      <c r="C227" s="47">
        <f t="shared" si="1"/>
        <v>5.384880021271638E-8</v>
      </c>
      <c r="D227" s="47">
        <f t="shared" si="1"/>
        <v>4.2927674713261209E-32</v>
      </c>
      <c r="E227" s="47">
        <f t="shared" si="1"/>
        <v>6.358770584402997E-3</v>
      </c>
      <c r="F227" s="47">
        <f t="shared" si="1"/>
        <v>7.9918705534527373E-6</v>
      </c>
      <c r="G227" s="47">
        <f t="shared" si="1"/>
        <v>3.037941424911643E-9</v>
      </c>
      <c r="H227" s="47"/>
      <c r="I227" s="47"/>
      <c r="J227" s="47"/>
      <c r="K227" s="47"/>
      <c r="L227" s="47"/>
    </row>
    <row r="228" spans="1:12">
      <c r="A228" s="47">
        <v>-8.9</v>
      </c>
      <c r="B228" s="48">
        <f t="shared" si="2"/>
        <v>2.5158057769514047E-18</v>
      </c>
      <c r="C228" s="47">
        <f t="shared" si="1"/>
        <v>7.0805035650805879E-8</v>
      </c>
      <c r="D228" s="47">
        <f t="shared" si="1"/>
        <v>4.6382935545122339E-31</v>
      </c>
      <c r="E228" s="47">
        <f t="shared" si="1"/>
        <v>6.5916735982283698E-3</v>
      </c>
      <c r="F228" s="47">
        <f t="shared" si="1"/>
        <v>9.9958983534613955E-6</v>
      </c>
      <c r="G228" s="47">
        <f t="shared" si="1"/>
        <v>4.0956692017395868E-9</v>
      </c>
      <c r="H228" s="47"/>
      <c r="I228" s="47"/>
      <c r="J228" s="47"/>
      <c r="K228" s="47"/>
      <c r="L228" s="47"/>
    </row>
    <row r="229" spans="1:12">
      <c r="A229" s="47">
        <v>-8.8000000000000007</v>
      </c>
      <c r="B229" s="48">
        <f t="shared" si="2"/>
        <v>6.095758129562418E-18</v>
      </c>
      <c r="C229" s="47">
        <f t="shared" si="1"/>
        <v>9.2868092227764484E-8</v>
      </c>
      <c r="D229" s="47">
        <f t="shared" si="1"/>
        <v>4.8151222636785331E-30</v>
      </c>
      <c r="E229" s="47">
        <f t="shared" si="1"/>
        <v>6.8312093408703662E-3</v>
      </c>
      <c r="F229" s="47">
        <f t="shared" si="1"/>
        <v>1.2471235645026768E-5</v>
      </c>
      <c r="G229" s="47">
        <f t="shared" si="1"/>
        <v>5.5078818123411542E-9</v>
      </c>
      <c r="H229" s="47"/>
      <c r="I229" s="47"/>
      <c r="J229" s="47"/>
      <c r="K229" s="47"/>
      <c r="L229" s="47"/>
    </row>
    <row r="230" spans="1:12">
      <c r="A230" s="47">
        <v>-8.6999999999999993</v>
      </c>
      <c r="B230" s="48">
        <f t="shared" si="2"/>
        <v>1.4622963575006579E-17</v>
      </c>
      <c r="C230" s="47">
        <f t="shared" si="1"/>
        <v>1.2150192705402675E-7</v>
      </c>
      <c r="D230" s="47">
        <f t="shared" si="1"/>
        <v>4.8026908000171397E-29</v>
      </c>
      <c r="E230" s="47">
        <f t="shared" si="1"/>
        <v>7.0774833654641536E-3</v>
      </c>
      <c r="F230" s="47">
        <f t="shared" si="1"/>
        <v>1.5520703528925133E-5</v>
      </c>
      <c r="G230" s="47">
        <f t="shared" si="1"/>
        <v>7.3885397932400267E-9</v>
      </c>
      <c r="H230" s="47"/>
      <c r="I230" s="47"/>
      <c r="J230" s="47"/>
      <c r="K230" s="47"/>
      <c r="L230" s="47"/>
    </row>
    <row r="231" spans="1:12">
      <c r="A231" s="47">
        <v>-8.6</v>
      </c>
      <c r="B231" s="48">
        <f t="shared" si="2"/>
        <v>3.4729627485662082E-17</v>
      </c>
      <c r="C231" s="47">
        <f t="shared" si="1"/>
        <v>1.585674608357988E-7</v>
      </c>
      <c r="D231" s="47">
        <f t="shared" si="1"/>
        <v>4.6024614176963104E-28</v>
      </c>
      <c r="E231" s="47">
        <f t="shared" si="1"/>
        <v>7.3305993300711988E-3</v>
      </c>
      <c r="F231" s="47">
        <f t="shared" si="1"/>
        <v>1.9267598371043565E-5</v>
      </c>
      <c r="G231" s="47">
        <f t="shared" si="1"/>
        <v>9.8865982031223359E-9</v>
      </c>
      <c r="H231" s="47"/>
      <c r="I231" s="47"/>
      <c r="J231" s="47"/>
      <c r="K231" s="47"/>
      <c r="L231" s="47"/>
    </row>
    <row r="232" spans="1:12">
      <c r="A232" s="47">
        <v>-8.5000000000000107</v>
      </c>
      <c r="B232" s="48">
        <f t="shared" si="2"/>
        <v>8.1662356316687958E-17</v>
      </c>
      <c r="C232" s="47">
        <f t="shared" si="1"/>
        <v>2.0642354943149404E-7</v>
      </c>
      <c r="D232" s="47">
        <f t="shared" si="1"/>
        <v>4.2376385070177138E-27</v>
      </c>
      <c r="E232" s="47">
        <f t="shared" si="1"/>
        <v>7.5906588121509031E-3</v>
      </c>
      <c r="F232" s="47">
        <f t="shared" si="1"/>
        <v>2.3859318270601924E-5</v>
      </c>
      <c r="G232" s="47">
        <f t="shared" si="1"/>
        <v>1.3196216017852446E-8</v>
      </c>
      <c r="H232" s="47"/>
      <c r="I232" s="47"/>
      <c r="J232" s="47"/>
      <c r="K232" s="47"/>
      <c r="L232" s="47"/>
    </row>
    <row r="233" spans="1:12">
      <c r="A233" s="47">
        <v>-8.4000000000000092</v>
      </c>
      <c r="B233" s="48">
        <f t="shared" si="2"/>
        <v>1.9010815379078155E-16</v>
      </c>
      <c r="C233" s="47">
        <f t="shared" si="2"/>
        <v>2.6805176723487448E-7</v>
      </c>
      <c r="D233" s="47">
        <f t="shared" si="2"/>
        <v>3.7487448046828736E-26</v>
      </c>
      <c r="E233" s="47">
        <f t="shared" si="2"/>
        <v>7.8577611193119071E-3</v>
      </c>
      <c r="F233" s="47">
        <f t="shared" si="2"/>
        <v>2.9471533878269351E-5</v>
      </c>
      <c r="G233" s="47">
        <f t="shared" si="2"/>
        <v>1.7569775474101733E-8</v>
      </c>
      <c r="H233" s="47"/>
      <c r="I233" s="47"/>
      <c r="J233" s="47"/>
      <c r="K233" s="47"/>
      <c r="L233" s="47"/>
    </row>
    <row r="234" spans="1:12">
      <c r="A234" s="47">
        <v>-8.3000000000000096</v>
      </c>
      <c r="B234" s="48">
        <f t="shared" si="2"/>
        <v>4.381639435509015E-16</v>
      </c>
      <c r="C234" s="47">
        <f t="shared" si="2"/>
        <v>3.4721011769275892E-7</v>
      </c>
      <c r="D234" s="47">
        <f t="shared" si="2"/>
        <v>3.1862222654012769E-25</v>
      </c>
      <c r="E234" s="47">
        <f t="shared" si="2"/>
        <v>8.1320030965304334E-3</v>
      </c>
      <c r="F234" s="47">
        <f t="shared" si="2"/>
        <v>3.6312965151125518E-5</v>
      </c>
      <c r="G234" s="47">
        <f t="shared" si="2"/>
        <v>2.3334433987970701E-8</v>
      </c>
      <c r="H234" s="47"/>
      <c r="I234" s="47"/>
      <c r="J234" s="47"/>
      <c r="K234" s="47"/>
      <c r="L234" s="47"/>
    </row>
    <row r="235" spans="1:12">
      <c r="A235" s="47">
        <v>-8.2000000000000099</v>
      </c>
      <c r="B235" s="48">
        <f t="shared" si="2"/>
        <v>9.9983787484963254E-16</v>
      </c>
      <c r="C235" s="47">
        <f t="shared" si="2"/>
        <v>4.4862175811915496E-7</v>
      </c>
      <c r="D235" s="47">
        <f t="shared" si="2"/>
        <v>2.6019232398473083E-24</v>
      </c>
      <c r="E235" s="47">
        <f t="shared" si="2"/>
        <v>8.4134789300379202E-3</v>
      </c>
      <c r="F235" s="47">
        <f t="shared" si="2"/>
        <v>4.4630828588565508E-5</v>
      </c>
      <c r="G235" s="47">
        <f t="shared" si="2"/>
        <v>3.0913102500828347E-8</v>
      </c>
      <c r="H235" s="47"/>
      <c r="I235" s="47"/>
      <c r="J235" s="47"/>
      <c r="K235" s="47"/>
      <c r="L235" s="47"/>
    </row>
    <row r="236" spans="1:12">
      <c r="A236" s="47">
        <v>-8.1000000000000103</v>
      </c>
      <c r="B236" s="48">
        <f t="shared" si="2"/>
        <v>2.2588094031541107E-15</v>
      </c>
      <c r="C236" s="47">
        <f t="shared" si="2"/>
        <v>5.7820595178987624E-7</v>
      </c>
      <c r="D236" s="47">
        <f t="shared" si="2"/>
        <v>2.041461118860785E-23</v>
      </c>
      <c r="E236" s="47">
        <f t="shared" si="2"/>
        <v>8.7022799480926515E-3</v>
      </c>
      <c r="F236" s="47">
        <f t="shared" si="2"/>
        <v>5.4717021719899105E-5</v>
      </c>
      <c r="G236" s="47">
        <f t="shared" si="2"/>
        <v>4.0850951892714864E-8</v>
      </c>
      <c r="H236" s="47"/>
      <c r="I236" s="47"/>
      <c r="J236" s="47"/>
      <c r="K236" s="47"/>
      <c r="L236" s="47"/>
    </row>
    <row r="237" spans="1:12">
      <c r="A237" s="47">
        <v>-8.0000000000000107</v>
      </c>
      <c r="B237" s="48">
        <f t="shared" si="2"/>
        <v>5.052271083536462E-15</v>
      </c>
      <c r="C237" s="47">
        <f t="shared" si="2"/>
        <v>7.4335975736712915E-7</v>
      </c>
      <c r="D237" s="47">
        <f t="shared" si="2"/>
        <v>1.538919725340956E-22</v>
      </c>
      <c r="E237" s="47">
        <f t="shared" si="2"/>
        <v>8.9984944188646436E-3</v>
      </c>
      <c r="F237" s="47">
        <f t="shared" si="2"/>
        <v>6.6915112882441261E-5</v>
      </c>
      <c r="G237" s="47">
        <f t="shared" si="2"/>
        <v>5.3848800212714858E-8</v>
      </c>
      <c r="H237" s="47"/>
      <c r="I237" s="47"/>
      <c r="J237" s="47"/>
      <c r="K237" s="47"/>
      <c r="L237" s="47"/>
    </row>
    <row r="238" spans="1:12">
      <c r="A238" s="47">
        <v>-7.9000000000000101</v>
      </c>
      <c r="B238" s="48">
        <f t="shared" si="2"/>
        <v>1.1187956214350941E-14</v>
      </c>
      <c r="C238" s="47">
        <f t="shared" si="2"/>
        <v>9.5330045156138346E-7</v>
      </c>
      <c r="D238" s="47">
        <f t="shared" si="2"/>
        <v>1.1146000045439323E-21</v>
      </c>
      <c r="E238" s="47">
        <f t="shared" si="2"/>
        <v>9.302207345676352E-3</v>
      </c>
      <c r="F238" s="47">
        <f t="shared" si="2"/>
        <v>8.1628204383119409E-5</v>
      </c>
      <c r="G238" s="47">
        <f t="shared" si="2"/>
        <v>7.0805035650804119E-8</v>
      </c>
      <c r="H238" s="47"/>
      <c r="I238" s="47"/>
      <c r="J238" s="47"/>
      <c r="K238" s="47"/>
      <c r="L238" s="47"/>
    </row>
    <row r="239" spans="1:12">
      <c r="A239" s="47">
        <v>-7.8000000000000096</v>
      </c>
      <c r="B239" s="48">
        <f t="shared" si="2"/>
        <v>2.4528552856962411E-14</v>
      </c>
      <c r="C239" s="47">
        <f t="shared" si="2"/>
        <v>1.21948037294665E-6</v>
      </c>
      <c r="D239" s="47">
        <f t="shared" si="2"/>
        <v>7.7562238634924889E-21</v>
      </c>
      <c r="E239" s="47">
        <f t="shared" si="2"/>
        <v>9.6135002598554398E-3</v>
      </c>
      <c r="F239" s="47">
        <f t="shared" si="2"/>
        <v>9.9327735696384407E-5</v>
      </c>
      <c r="G239" s="47">
        <f t="shared" si="2"/>
        <v>9.2868092227762168E-8</v>
      </c>
      <c r="H239" s="47"/>
      <c r="I239" s="47"/>
      <c r="J239" s="47"/>
      <c r="K239" s="47"/>
      <c r="L239" s="47"/>
    </row>
    <row r="240" spans="1:12">
      <c r="A240" s="47">
        <v>-7.7000000000000099</v>
      </c>
      <c r="B240" s="48">
        <f t="shared" si="2"/>
        <v>5.3241483722525459E-14</v>
      </c>
      <c r="C240" s="47">
        <f t="shared" si="2"/>
        <v>1.5560877895744335E-6</v>
      </c>
      <c r="D240" s="47">
        <f t="shared" si="2"/>
        <v>5.1857294021998201E-20</v>
      </c>
      <c r="E240" s="47">
        <f t="shared" si="2"/>
        <v>9.93245101146931E-3</v>
      </c>
      <c r="F240" s="47">
        <f t="shared" si="2"/>
        <v>1.2056329011299437E-4</v>
      </c>
      <c r="G240" s="47">
        <f t="shared" si="2"/>
        <v>1.2150192705402331E-7</v>
      </c>
      <c r="H240" s="47"/>
      <c r="I240" s="47"/>
      <c r="J240" s="47"/>
      <c r="K240" s="47"/>
      <c r="L240" s="47"/>
    </row>
    <row r="241" spans="1:12">
      <c r="A241" s="47">
        <v>-7.6000000000000103</v>
      </c>
      <c r="B241" s="48">
        <f t="shared" si="2"/>
        <v>1.1441564901800476E-13</v>
      </c>
      <c r="C241" s="47">
        <f t="shared" si="2"/>
        <v>1.9806495455159885E-6</v>
      </c>
      <c r="D241" s="47">
        <f t="shared" si="2"/>
        <v>3.3311760647591954E-19</v>
      </c>
      <c r="E241" s="47">
        <f t="shared" si="2"/>
        <v>1.0259133558224508E-2</v>
      </c>
      <c r="F241" s="47">
        <f t="shared" si="2"/>
        <v>1.4597346289572729E-4</v>
      </c>
      <c r="G241" s="47">
        <f t="shared" si="2"/>
        <v>1.5856746083579456E-7</v>
      </c>
      <c r="H241" s="47"/>
      <c r="I241" s="47"/>
      <c r="J241" s="47"/>
      <c r="K241" s="47"/>
      <c r="L241" s="47"/>
    </row>
    <row r="242" spans="1:12">
      <c r="A242" s="47">
        <v>-7.5000000000000098</v>
      </c>
      <c r="B242" s="48">
        <f t="shared" si="2"/>
        <v>2.4343205330288284E-13</v>
      </c>
      <c r="C242" s="47">
        <f t="shared" si="2"/>
        <v>2.5147536442961604E-6</v>
      </c>
      <c r="D242" s="47">
        <f t="shared" si="2"/>
        <v>2.0559547143334178E-18</v>
      </c>
      <c r="E242" s="47">
        <f t="shared" si="2"/>
        <v>1.0593617752827019E-2</v>
      </c>
      <c r="F242" s="47">
        <f t="shared" si="2"/>
        <v>1.7629784118371942E-4</v>
      </c>
      <c r="G242" s="47">
        <f t="shared" si="2"/>
        <v>2.0642354943149404E-7</v>
      </c>
      <c r="H242" s="47"/>
      <c r="I242" s="47"/>
      <c r="J242" s="47"/>
      <c r="K242" s="47"/>
      <c r="L242" s="47"/>
    </row>
    <row r="243" spans="1:12">
      <c r="A243" s="47">
        <v>-7.4000000000000101</v>
      </c>
      <c r="B243" s="48">
        <f t="shared" si="2"/>
        <v>5.1277536367962984E-13</v>
      </c>
      <c r="C243" s="47">
        <f t="shared" si="2"/>
        <v>3.1849125894334827E-6</v>
      </c>
      <c r="D243" s="47">
        <f t="shared" si="2"/>
        <v>1.2191516259122758E-17</v>
      </c>
      <c r="E243" s="47">
        <f t="shared" si="2"/>
        <v>1.0935969129112735E-2</v>
      </c>
      <c r="F243" s="47">
        <f t="shared" si="2"/>
        <v>2.1239013527537195E-4</v>
      </c>
      <c r="G243" s="47">
        <f t="shared" si="2"/>
        <v>2.6805176723487448E-7</v>
      </c>
      <c r="H243" s="47"/>
      <c r="I243" s="47"/>
      <c r="J243" s="47"/>
      <c r="K243" s="47"/>
      <c r="L243" s="47"/>
    </row>
    <row r="244" spans="1:12">
      <c r="A244" s="47">
        <v>-7.3000000000000096</v>
      </c>
      <c r="B244" s="48">
        <f t="shared" si="2"/>
        <v>1.0693837871540878E-12</v>
      </c>
      <c r="C244" s="47">
        <f t="shared" si="2"/>
        <v>4.0235912282460612E-6</v>
      </c>
      <c r="D244" s="47">
        <f t="shared" si="2"/>
        <v>6.9459254971312306E-17</v>
      </c>
      <c r="E244" s="47">
        <f t="shared" si="2"/>
        <v>1.1286248687269618E-2</v>
      </c>
      <c r="F244" s="47">
        <f t="shared" si="2"/>
        <v>2.5523248717208825E-4</v>
      </c>
      <c r="G244" s="47">
        <f t="shared" si="2"/>
        <v>3.4721011769275892E-7</v>
      </c>
      <c r="H244" s="47"/>
      <c r="I244" s="47"/>
      <c r="J244" s="47"/>
      <c r="K244" s="47"/>
      <c r="L244" s="47"/>
    </row>
    <row r="245" spans="1:12">
      <c r="A245" s="47">
        <v>-7.2000000000000099</v>
      </c>
      <c r="B245" s="48">
        <f t="shared" si="2"/>
        <v>2.2079899631369825E-12</v>
      </c>
      <c r="C245" s="47">
        <f t="shared" si="2"/>
        <v>5.0704260327432538E-6</v>
      </c>
      <c r="D245" s="47">
        <f t="shared" si="2"/>
        <v>3.8021630758153067E-16</v>
      </c>
      <c r="E245" s="47">
        <f t="shared" si="2"/>
        <v>1.1644512678485829E-2</v>
      </c>
      <c r="F245" s="47">
        <f t="shared" si="2"/>
        <v>3.0595096505688053E-4</v>
      </c>
      <c r="G245" s="47">
        <f t="shared" si="2"/>
        <v>4.4862175811915496E-7</v>
      </c>
      <c r="H245" s="47"/>
      <c r="I245" s="47"/>
      <c r="J245" s="47"/>
      <c r="K245" s="47"/>
      <c r="L245" s="47"/>
    </row>
    <row r="246" spans="1:12">
      <c r="A246" s="47">
        <v>-7.1000000000000103</v>
      </c>
      <c r="B246" s="48">
        <f t="shared" si="2"/>
        <v>4.5135436772051806E-12</v>
      </c>
      <c r="C246" s="47">
        <f t="shared" si="2"/>
        <v>6.3736661909165735E-6</v>
      </c>
      <c r="D246" s="47">
        <f t="shared" si="2"/>
        <v>1.9996757496990951E-15</v>
      </c>
      <c r="E246" s="47">
        <f t="shared" si="2"/>
        <v>1.2010812389369629E-2</v>
      </c>
      <c r="F246" s="47">
        <f t="shared" si="2"/>
        <v>3.6583223141514862E-4</v>
      </c>
      <c r="G246" s="47">
        <f t="shared" si="2"/>
        <v>5.7820595178987624E-7</v>
      </c>
      <c r="H246" s="47"/>
      <c r="I246" s="47"/>
      <c r="J246" s="47"/>
      <c r="K246" s="47"/>
      <c r="L246" s="47"/>
    </row>
    <row r="247" spans="1:12">
      <c r="A247" s="47">
        <v>-7.0000000000000098</v>
      </c>
      <c r="B247" s="48">
        <f t="shared" si="2"/>
        <v>9.1347204083639765E-12</v>
      </c>
      <c r="C247" s="47">
        <f t="shared" si="2"/>
        <v>7.9918705534525391E-6</v>
      </c>
      <c r="D247" s="47">
        <f t="shared" si="2"/>
        <v>1.0104542167072205E-14</v>
      </c>
      <c r="E247" s="47">
        <f t="shared" si="2"/>
        <v>1.2385193926498809E-2</v>
      </c>
      <c r="F247" s="47">
        <f t="shared" si="2"/>
        <v>4.363413475228727E-4</v>
      </c>
      <c r="G247" s="47">
        <f t="shared" si="2"/>
        <v>7.4335975736712915E-7</v>
      </c>
      <c r="H247" s="47"/>
      <c r="I247" s="47"/>
      <c r="J247" s="47"/>
      <c r="K247" s="47"/>
      <c r="L247" s="47"/>
    </row>
    <row r="248" spans="1:12">
      <c r="A248" s="47">
        <v>-6.9000000000000101</v>
      </c>
      <c r="B248" s="48">
        <f t="shared" si="2"/>
        <v>1.8303322170154479E-11</v>
      </c>
      <c r="C248" s="47">
        <f t="shared" si="2"/>
        <v>9.9958983534612007E-6</v>
      </c>
      <c r="D248" s="47">
        <f t="shared" si="2"/>
        <v>4.9057105713920816E-14</v>
      </c>
      <c r="E248" s="47">
        <f t="shared" si="2"/>
        <v>1.2767698001468339E-2</v>
      </c>
      <c r="F248" s="47">
        <f t="shared" si="2"/>
        <v>5.191406478306965E-4</v>
      </c>
      <c r="G248" s="47">
        <f t="shared" si="2"/>
        <v>9.5330045156138346E-7</v>
      </c>
      <c r="H248" s="47"/>
      <c r="I248" s="47"/>
      <c r="J248" s="47"/>
      <c r="K248" s="47"/>
      <c r="L248" s="47"/>
    </row>
    <row r="249" spans="1:12">
      <c r="A249" s="47">
        <v>-6.8000000000000096</v>
      </c>
      <c r="B249" s="48">
        <f t="shared" si="2"/>
        <v>3.6309615017915555E-11</v>
      </c>
      <c r="C249" s="47">
        <f t="shared" si="2"/>
        <v>1.2471235645026524E-5</v>
      </c>
      <c r="D249" s="47">
        <f t="shared" si="2"/>
        <v>2.2883129803599407E-13</v>
      </c>
      <c r="E249" s="47">
        <f t="shared" si="2"/>
        <v>1.3158359716815655E-2</v>
      </c>
      <c r="F249" s="47">
        <f t="shared" si="2"/>
        <v>6.1610958423649956E-4</v>
      </c>
      <c r="G249" s="47">
        <f t="shared" si="2"/>
        <v>1.21948037294665E-6</v>
      </c>
      <c r="H249" s="47"/>
      <c r="I249" s="47"/>
      <c r="J249" s="47"/>
      <c r="K249" s="47"/>
      <c r="L249" s="47"/>
    </row>
    <row r="250" spans="1:12">
      <c r="A250" s="47">
        <v>-6.7000000000000099</v>
      </c>
      <c r="B250" s="48">
        <f t="shared" ref="B250:G281" si="3">_xlfn.NORM.DIST($A250,B$213,B$214,0)</f>
        <v>7.1313281239955943E-11</v>
      </c>
      <c r="C250" s="47">
        <f t="shared" si="3"/>
        <v>1.5520703528924777E-5</v>
      </c>
      <c r="D250" s="47">
        <f t="shared" si="3"/>
        <v>1.0255507273591831E-12</v>
      </c>
      <c r="E250" s="47">
        <f t="shared" si="3"/>
        <v>1.3557208353213227E-2</v>
      </c>
      <c r="F250" s="47">
        <f t="shared" si="3"/>
        <v>7.2936540233336069E-4</v>
      </c>
      <c r="G250" s="47">
        <f t="shared" si="3"/>
        <v>1.5560877895744335E-6</v>
      </c>
      <c r="H250" s="47"/>
      <c r="I250" s="47"/>
      <c r="J250" s="47"/>
      <c r="K250" s="47"/>
      <c r="L250" s="47"/>
    </row>
    <row r="251" spans="1:12">
      <c r="A251" s="47">
        <v>-6.6000000000000103</v>
      </c>
      <c r="B251" s="48">
        <f t="shared" si="3"/>
        <v>1.3866799941652187E-10</v>
      </c>
      <c r="C251" s="47">
        <f t="shared" si="3"/>
        <v>1.9267598371043117E-5</v>
      </c>
      <c r="D251" s="47">
        <f t="shared" si="3"/>
        <v>4.4159799262736355E-12</v>
      </c>
      <c r="E251" s="47">
        <f t="shared" si="3"/>
        <v>1.3964267158327414E-2</v>
      </c>
      <c r="F251" s="47">
        <f t="shared" si="3"/>
        <v>8.6128446952682533E-4</v>
      </c>
      <c r="G251" s="47">
        <f t="shared" si="3"/>
        <v>1.9806495455159885E-6</v>
      </c>
      <c r="H251" s="47"/>
      <c r="I251" s="47"/>
      <c r="J251" s="47"/>
      <c r="K251" s="47"/>
      <c r="L251" s="47"/>
    </row>
    <row r="252" spans="1:12">
      <c r="A252" s="47">
        <v>-6.5000000000000098</v>
      </c>
      <c r="B252" s="48">
        <f t="shared" si="3"/>
        <v>2.6695566147626813E-10</v>
      </c>
      <c r="C252" s="47">
        <f t="shared" si="3"/>
        <v>2.3859318270601924E-5</v>
      </c>
      <c r="D252" s="47">
        <f t="shared" si="3"/>
        <v>1.8269440816726722E-11</v>
      </c>
      <c r="E252" s="47">
        <f t="shared" si="3"/>
        <v>1.4379553137751876E-2</v>
      </c>
      <c r="F252" s="47">
        <f t="shared" si="3"/>
        <v>1.0145240286498678E-3</v>
      </c>
      <c r="G252" s="47">
        <f t="shared" si="3"/>
        <v>2.5147536442961604E-6</v>
      </c>
      <c r="H252" s="47"/>
      <c r="I252" s="47"/>
      <c r="J252" s="47"/>
      <c r="K252" s="47"/>
      <c r="L252" s="47"/>
    </row>
    <row r="253" spans="1:12">
      <c r="A253" s="47">
        <v>-6.4000000000000101</v>
      </c>
      <c r="B253" s="48">
        <f t="shared" si="3"/>
        <v>5.0881402816447307E-10</v>
      </c>
      <c r="C253" s="47">
        <f t="shared" si="3"/>
        <v>2.9471533878269351E-5</v>
      </c>
      <c r="D253" s="47">
        <f t="shared" si="3"/>
        <v>7.2619230035825953E-11</v>
      </c>
      <c r="E253" s="47">
        <f t="shared" si="3"/>
        <v>1.4803076848431936E-2</v>
      </c>
      <c r="F253" s="47">
        <f t="shared" si="3"/>
        <v>1.1920441007324022E-3</v>
      </c>
      <c r="G253" s="47">
        <f t="shared" si="3"/>
        <v>3.1849125894334827E-6</v>
      </c>
      <c r="H253" s="47"/>
      <c r="I253" s="47"/>
      <c r="J253" s="47"/>
      <c r="K253" s="47"/>
      <c r="L253" s="47"/>
    </row>
    <row r="254" spans="1:12">
      <c r="A254" s="47">
        <v>-6.3000000000000096</v>
      </c>
      <c r="B254" s="48">
        <f t="shared" si="3"/>
        <v>9.6014333703117552E-10</v>
      </c>
      <c r="C254" s="47">
        <f t="shared" si="3"/>
        <v>3.6312965151125518E-5</v>
      </c>
      <c r="D254" s="47">
        <f t="shared" si="3"/>
        <v>2.7733599883302793E-10</v>
      </c>
      <c r="E254" s="47">
        <f t="shared" si="3"/>
        <v>1.5234842195003994E-2</v>
      </c>
      <c r="F254" s="47">
        <f t="shared" si="3"/>
        <v>1.3971292074397026E-3</v>
      </c>
      <c r="G254" s="47">
        <f t="shared" si="3"/>
        <v>4.0235912282460612E-6</v>
      </c>
      <c r="H254" s="47"/>
      <c r="I254" s="47"/>
      <c r="J254" s="47"/>
      <c r="K254" s="47"/>
      <c r="L254" s="47"/>
    </row>
    <row r="255" spans="1:12">
      <c r="A255" s="47">
        <v>-6.2000000000000099</v>
      </c>
      <c r="B255" s="48">
        <f t="shared" si="3"/>
        <v>1.7937839079639713E-9</v>
      </c>
      <c r="C255" s="47">
        <f t="shared" si="3"/>
        <v>4.4630828588565508E-5</v>
      </c>
      <c r="D255" s="47">
        <f t="shared" si="3"/>
        <v>1.0176280563288812E-9</v>
      </c>
      <c r="E255" s="47">
        <f t="shared" si="3"/>
        <v>1.5674846229481107E-2</v>
      </c>
      <c r="F255" s="47">
        <f t="shared" si="3"/>
        <v>1.6334095280999346E-3</v>
      </c>
      <c r="G255" s="47">
        <f t="shared" si="3"/>
        <v>5.0704260327432538E-6</v>
      </c>
      <c r="H255" s="47"/>
      <c r="I255" s="47"/>
      <c r="J255" s="47"/>
      <c r="K255" s="47"/>
      <c r="L255" s="47"/>
    </row>
    <row r="256" spans="1:12">
      <c r="A256" s="47">
        <v>-6.1000000000000103</v>
      </c>
      <c r="B256" s="48">
        <f t="shared" si="3"/>
        <v>3.3178842435470812E-9</v>
      </c>
      <c r="C256" s="47">
        <f t="shared" si="3"/>
        <v>5.4717021719899105E-5</v>
      </c>
      <c r="D256" s="47">
        <f t="shared" si="3"/>
        <v>3.5875678159277126E-9</v>
      </c>
      <c r="E256" s="47">
        <f t="shared" si="3"/>
        <v>1.6123078954721797E-2</v>
      </c>
      <c r="F256" s="47">
        <f t="shared" si="3"/>
        <v>1.9048810491108731E-3</v>
      </c>
      <c r="G256" s="47">
        <f t="shared" si="3"/>
        <v>6.3736661909165735E-6</v>
      </c>
      <c r="H256" s="47"/>
      <c r="I256" s="47"/>
      <c r="J256" s="47"/>
      <c r="K256" s="47"/>
      <c r="L256" s="47"/>
    </row>
    <row r="257" spans="1:12">
      <c r="A257" s="47">
        <v>-6.0000000000000098</v>
      </c>
      <c r="B257" s="48">
        <f t="shared" si="3"/>
        <v>6.0758828498229403E-9</v>
      </c>
      <c r="C257" s="47">
        <f t="shared" si="3"/>
        <v>6.6915112882441261E-5</v>
      </c>
      <c r="D257" s="47">
        <f t="shared" si="3"/>
        <v>1.2151765699645146E-8</v>
      </c>
      <c r="E257" s="47">
        <f t="shared" si="3"/>
        <v>1.6579523132124734E-2</v>
      </c>
      <c r="F257" s="47">
        <f t="shared" si="3"/>
        <v>2.2159242059689721E-3</v>
      </c>
      <c r="G257" s="47">
        <f t="shared" si="3"/>
        <v>7.9918705534525391E-6</v>
      </c>
      <c r="H257" s="47"/>
      <c r="I257" s="47"/>
      <c r="J257" s="47"/>
      <c r="K257" s="47"/>
      <c r="L257" s="47"/>
    </row>
    <row r="258" spans="1:12">
      <c r="A258" s="47">
        <v>-5.9000000000000101</v>
      </c>
      <c r="B258" s="48">
        <f t="shared" si="3"/>
        <v>1.1015763624681683E-8</v>
      </c>
      <c r="C258" s="47">
        <f t="shared" si="3"/>
        <v>8.1628204383119409E-5</v>
      </c>
      <c r="D258" s="47">
        <f t="shared" si="3"/>
        <v>3.9546392812484711E-8</v>
      </c>
      <c r="E258" s="47">
        <f t="shared" si="3"/>
        <v>1.7044154093996292E-2</v>
      </c>
      <c r="F258" s="47">
        <f t="shared" si="3"/>
        <v>2.5713204615269328E-3</v>
      </c>
      <c r="G258" s="47">
        <f t="shared" si="3"/>
        <v>9.9958983534612007E-6</v>
      </c>
      <c r="H258" s="47"/>
      <c r="I258" s="47"/>
      <c r="J258" s="47"/>
      <c r="K258" s="47"/>
      <c r="L258" s="47"/>
    </row>
    <row r="259" spans="1:12">
      <c r="A259" s="47">
        <v>-5.8000000000000096</v>
      </c>
      <c r="B259" s="48">
        <f t="shared" si="3"/>
        <v>1.9773196406243547E-8</v>
      </c>
      <c r="C259" s="47">
        <f t="shared" si="3"/>
        <v>9.9327735696384407E-5</v>
      </c>
      <c r="D259" s="47">
        <f t="shared" si="3"/>
        <v>1.2365241000330351E-7</v>
      </c>
      <c r="E259" s="47">
        <f t="shared" si="3"/>
        <v>1.7516939561041649E-2</v>
      </c>
      <c r="F259" s="47">
        <f t="shared" si="3"/>
        <v>2.9762662098878848E-3</v>
      </c>
      <c r="G259" s="47">
        <f t="shared" si="3"/>
        <v>1.2471235645026524E-5</v>
      </c>
      <c r="H259" s="47"/>
      <c r="I259" s="47"/>
      <c r="J259" s="47"/>
      <c r="K259" s="47"/>
      <c r="L259" s="47"/>
    </row>
    <row r="260" spans="1:12">
      <c r="A260" s="47">
        <v>-5.7000000000000197</v>
      </c>
      <c r="B260" s="48">
        <f t="shared" si="3"/>
        <v>3.5139550948200469E-8</v>
      </c>
      <c r="C260" s="47">
        <f t="shared" si="3"/>
        <v>1.2056329011299212E-4</v>
      </c>
      <c r="D260" s="47">
        <f t="shared" si="3"/>
        <v>3.7147236891097943E-7</v>
      </c>
      <c r="E260" s="47">
        <f t="shared" si="3"/>
        <v>1.799783946543284E-2</v>
      </c>
      <c r="F260" s="47">
        <f t="shared" si="3"/>
        <v>3.4363833453068915E-3</v>
      </c>
      <c r="G260" s="47">
        <f t="shared" si="3"/>
        <v>1.5520703528924418E-5</v>
      </c>
      <c r="H260" s="47"/>
      <c r="I260" s="47"/>
      <c r="J260" s="47"/>
      <c r="K260" s="47"/>
      <c r="L260" s="47"/>
    </row>
    <row r="261" spans="1:12">
      <c r="A261" s="47">
        <v>-5.6000000000000201</v>
      </c>
      <c r="B261" s="48">
        <f t="shared" si="3"/>
        <v>6.1826205001651532E-8</v>
      </c>
      <c r="C261" s="47">
        <f t="shared" si="3"/>
        <v>1.4597346289572455E-4</v>
      </c>
      <c r="D261" s="47">
        <f t="shared" si="3"/>
        <v>1.0722070689392999E-6</v>
      </c>
      <c r="E261" s="47">
        <f t="shared" si="3"/>
        <v>1.8486805779909164E-2</v>
      </c>
      <c r="F261" s="47">
        <f t="shared" si="3"/>
        <v>3.9577257914898715E-3</v>
      </c>
      <c r="G261" s="47">
        <f t="shared" si="3"/>
        <v>1.9267598371042745E-5</v>
      </c>
      <c r="H261" s="47"/>
      <c r="I261" s="47"/>
      <c r="J261" s="47"/>
      <c r="K261" s="47"/>
      <c r="L261" s="47"/>
    </row>
    <row r="262" spans="1:12">
      <c r="A262" s="47">
        <v>-5.5000000000000204</v>
      </c>
      <c r="B262" s="48">
        <f t="shared" si="3"/>
        <v>1.0769760042542072E-7</v>
      </c>
      <c r="C262" s="47">
        <f t="shared" si="3"/>
        <v>1.7629784118371595E-4</v>
      </c>
      <c r="D262" s="47">
        <f t="shared" si="3"/>
        <v>2.9734390294679885E-6</v>
      </c>
      <c r="E262" s="47">
        <f t="shared" si="3"/>
        <v>1.8983782353365206E-2</v>
      </c>
      <c r="F262" s="47">
        <f t="shared" si="3"/>
        <v>4.5467812507953998E-3</v>
      </c>
      <c r="G262" s="47">
        <f t="shared" si="3"/>
        <v>2.3859318270601371E-5</v>
      </c>
      <c r="H262" s="47"/>
      <c r="I262" s="47"/>
      <c r="J262" s="47"/>
      <c r="K262" s="47"/>
      <c r="L262" s="47"/>
    </row>
    <row r="263" spans="1:12">
      <c r="A263" s="47">
        <v>-5.4000000000000199</v>
      </c>
      <c r="B263" s="48">
        <f t="shared" si="3"/>
        <v>1.8573618445550951E-7</v>
      </c>
      <c r="C263" s="47">
        <f t="shared" si="3"/>
        <v>2.1239013527536797E-4</v>
      </c>
      <c r="D263" s="47">
        <f t="shared" si="3"/>
        <v>7.922598182062631E-6</v>
      </c>
      <c r="E263" s="47">
        <f t="shared" si="3"/>
        <v>1.9488704753383317E-2</v>
      </c>
      <c r="F263" s="47">
        <f t="shared" si="3"/>
        <v>5.2104674072111588E-3</v>
      </c>
      <c r="G263" s="47">
        <f t="shared" si="3"/>
        <v>2.9471533878268721E-5</v>
      </c>
      <c r="H263" s="47"/>
      <c r="I263" s="47"/>
      <c r="J263" s="47"/>
      <c r="K263" s="47"/>
      <c r="L263" s="47"/>
    </row>
    <row r="264" spans="1:12">
      <c r="A264" s="47">
        <v>-5.3000000000000203</v>
      </c>
      <c r="B264" s="48">
        <f t="shared" si="3"/>
        <v>3.1713492167156376E-7</v>
      </c>
      <c r="C264" s="47">
        <f t="shared" si="3"/>
        <v>2.5523248717208326E-4</v>
      </c>
      <c r="D264" s="47">
        <f t="shared" si="3"/>
        <v>2.0281704130969702E-5</v>
      </c>
      <c r="E264" s="47">
        <f t="shared" si="3"/>
        <v>2.0001500116164164E-2</v>
      </c>
      <c r="F264" s="47">
        <f t="shared" si="3"/>
        <v>5.9561218038024309E-3</v>
      </c>
      <c r="G264" s="47">
        <f t="shared" si="3"/>
        <v>3.6312965151124685E-5</v>
      </c>
      <c r="H264" s="47"/>
      <c r="I264" s="47"/>
      <c r="J264" s="47"/>
      <c r="K264" s="47"/>
      <c r="L264" s="47"/>
    </row>
    <row r="265" spans="1:12">
      <c r="A265" s="47">
        <v>-5.2000000000000197</v>
      </c>
      <c r="B265" s="48">
        <f t="shared" si="3"/>
        <v>5.3610353446970714E-7</v>
      </c>
      <c r="C265" s="47">
        <f t="shared" si="3"/>
        <v>3.0595096505687538E-4</v>
      </c>
      <c r="D265" s="47">
        <f t="shared" si="3"/>
        <v>4.9884942580098472E-5</v>
      </c>
      <c r="E265" s="47">
        <f t="shared" si="3"/>
        <v>2.0522087004308152E-2</v>
      </c>
      <c r="F265" s="47">
        <f t="shared" si="3"/>
        <v>6.7914846168426355E-3</v>
      </c>
      <c r="G265" s="47">
        <f t="shared" si="3"/>
        <v>4.463082858856456E-5</v>
      </c>
      <c r="H265" s="47"/>
      <c r="I265" s="47"/>
      <c r="J265" s="47"/>
      <c r="K265" s="47"/>
      <c r="L265" s="47"/>
    </row>
    <row r="266" spans="1:12">
      <c r="A266" s="47">
        <v>-5.1000000000000201</v>
      </c>
      <c r="B266" s="48">
        <f t="shared" si="3"/>
        <v>8.9724351623824131E-7</v>
      </c>
      <c r="C266" s="47">
        <f t="shared" si="3"/>
        <v>3.6583223141514211E-4</v>
      </c>
      <c r="D266" s="47">
        <f t="shared" si="3"/>
        <v>1.178861355130598E-4</v>
      </c>
      <c r="E266" s="47">
        <f t="shared" si="3"/>
        <v>2.1050375272896316E-2</v>
      </c>
      <c r="F266" s="47">
        <f t="shared" si="3"/>
        <v>7.7246735671973894E-3</v>
      </c>
      <c r="G266" s="47">
        <f t="shared" si="3"/>
        <v>5.4717021719898136E-5</v>
      </c>
      <c r="H266" s="47"/>
      <c r="I266" s="47"/>
      <c r="J266" s="47"/>
      <c r="K266" s="47"/>
      <c r="L266" s="47"/>
    </row>
    <row r="267" spans="1:12">
      <c r="A267" s="47">
        <v>-5.0000000000000204</v>
      </c>
      <c r="B267" s="48">
        <f t="shared" si="3"/>
        <v>1.4867195147341448E-6</v>
      </c>
      <c r="C267" s="47">
        <f t="shared" si="3"/>
        <v>4.3634134752286457E-4</v>
      </c>
      <c r="D267" s="47">
        <f t="shared" si="3"/>
        <v>2.6766045152972693E-4</v>
      </c>
      <c r="E267" s="47">
        <f t="shared" si="3"/>
        <v>2.1586265944315175E-2</v>
      </c>
      <c r="F267" s="47">
        <f t="shared" si="3"/>
        <v>8.7641502467840429E-3</v>
      </c>
      <c r="G267" s="47">
        <f t="shared" si="3"/>
        <v>6.6915112882439824E-5</v>
      </c>
      <c r="H267" s="47"/>
      <c r="I267" s="47"/>
      <c r="J267" s="47"/>
      <c r="K267" s="47"/>
      <c r="L267" s="47"/>
    </row>
    <row r="268" spans="1:12">
      <c r="A268" s="47">
        <v>-4.9000000000000199</v>
      </c>
      <c r="B268" s="48">
        <f t="shared" si="3"/>
        <v>2.4389607458931226E-6</v>
      </c>
      <c r="C268" s="47">
        <f t="shared" si="3"/>
        <v>5.1914064783068761E-4</v>
      </c>
      <c r="D268" s="47">
        <f t="shared" si="3"/>
        <v>5.8389385158283185E-4</v>
      </c>
      <c r="E268" s="47">
        <f t="shared" si="3"/>
        <v>2.2129651092264457E-2</v>
      </c>
      <c r="F268" s="47">
        <f t="shared" si="3"/>
        <v>9.9186771958974223E-3</v>
      </c>
      <c r="G268" s="47">
        <f t="shared" si="3"/>
        <v>8.162820438311781E-5</v>
      </c>
      <c r="H268" s="47"/>
      <c r="I268" s="47"/>
      <c r="J268" s="47"/>
      <c r="K268" s="47"/>
      <c r="L268" s="47"/>
    </row>
    <row r="269" spans="1:12">
      <c r="A269" s="47">
        <v>-4.8000000000000203</v>
      </c>
      <c r="B269" s="48">
        <f t="shared" si="3"/>
        <v>3.9612990910316891E-6</v>
      </c>
      <c r="C269" s="47">
        <f t="shared" si="3"/>
        <v>6.1610958423648861E-4</v>
      </c>
      <c r="D269" s="47">
        <f t="shared" si="3"/>
        <v>1.2238038602273656E-3</v>
      </c>
      <c r="E269" s="47">
        <f t="shared" si="3"/>
        <v>2.2680413735379563E-2</v>
      </c>
      <c r="F269" s="47">
        <f t="shared" si="3"/>
        <v>1.1197265147421177E-2</v>
      </c>
      <c r="G269" s="47">
        <f t="shared" si="3"/>
        <v>9.9327735696382375E-5</v>
      </c>
      <c r="H269" s="47"/>
      <c r="I269" s="47"/>
      <c r="J269" s="47"/>
      <c r="K269" s="47"/>
      <c r="L269" s="47"/>
    </row>
    <row r="270" spans="1:12">
      <c r="A270" s="47">
        <v>-4.7000000000000197</v>
      </c>
      <c r="B270" s="48">
        <f t="shared" si="3"/>
        <v>6.3698251788665131E-6</v>
      </c>
      <c r="C270" s="47">
        <f t="shared" si="3"/>
        <v>7.2936540233334898E-4</v>
      </c>
      <c r="D270" s="47">
        <f t="shared" si="3"/>
        <v>2.4644383369457068E-3</v>
      </c>
      <c r="E270" s="47">
        <f t="shared" si="3"/>
        <v>2.3238427740893259E-2</v>
      </c>
      <c r="F270" s="47">
        <f t="shared" si="3"/>
        <v>1.2609109957596907E-2</v>
      </c>
      <c r="G270" s="47">
        <f t="shared" si="3"/>
        <v>1.2056329011299212E-4</v>
      </c>
      <c r="H270" s="47"/>
      <c r="I270" s="47"/>
      <c r="J270" s="47"/>
      <c r="K270" s="47"/>
      <c r="L270" s="47"/>
    </row>
    <row r="271" spans="1:12">
      <c r="A271" s="47">
        <v>-4.6000000000000201</v>
      </c>
      <c r="B271" s="48">
        <f t="shared" si="3"/>
        <v>1.0140852065485805E-5</v>
      </c>
      <c r="C271" s="47">
        <f t="shared" si="3"/>
        <v>8.6128446952681145E-4</v>
      </c>
      <c r="D271" s="47">
        <f t="shared" si="3"/>
        <v>4.768176402929071E-3</v>
      </c>
      <c r="E271" s="47">
        <f t="shared" si="3"/>
        <v>2.3803557738751611E-2</v>
      </c>
      <c r="F271" s="47">
        <f t="shared" si="3"/>
        <v>1.4163518870800258E-2</v>
      </c>
      <c r="G271" s="47">
        <f t="shared" si="3"/>
        <v>1.4597346289572455E-4</v>
      </c>
      <c r="H271" s="47"/>
      <c r="I271" s="47"/>
      <c r="J271" s="47"/>
      <c r="K271" s="47"/>
      <c r="L271" s="47"/>
    </row>
    <row r="272" spans="1:12">
      <c r="A272" s="47">
        <v>-4.5000000000000204</v>
      </c>
      <c r="B272" s="48">
        <f t="shared" si="3"/>
        <v>1.5983741106904001E-5</v>
      </c>
      <c r="C272" s="47">
        <f t="shared" si="3"/>
        <v>1.0145240286498507E-3</v>
      </c>
      <c r="D272" s="47">
        <f t="shared" si="3"/>
        <v>8.8636968238749274E-3</v>
      </c>
      <c r="E272" s="47">
        <f t="shared" si="3"/>
        <v>2.4375659046589161E-2</v>
      </c>
      <c r="F272" s="47">
        <f t="shared" si="3"/>
        <v>1.5869825917833341E-2</v>
      </c>
      <c r="G272" s="47">
        <f t="shared" si="3"/>
        <v>1.7629784118371595E-4</v>
      </c>
      <c r="H272" s="47"/>
      <c r="I272" s="47"/>
      <c r="J272" s="47"/>
      <c r="K272" s="47"/>
      <c r="L272" s="47"/>
    </row>
    <row r="273" spans="1:12">
      <c r="A273" s="47">
        <v>-4.4000000000000199</v>
      </c>
      <c r="B273" s="48">
        <f t="shared" si="3"/>
        <v>2.4942471290051404E-5</v>
      </c>
      <c r="C273" s="47">
        <f t="shared" si="3"/>
        <v>1.1920441007323831E-3</v>
      </c>
      <c r="D273" s="47">
        <f t="shared" si="3"/>
        <v>1.5830903165958164E-2</v>
      </c>
      <c r="E273" s="47">
        <f t="shared" si="3"/>
        <v>2.4954577605957363E-2</v>
      </c>
      <c r="F273" s="47">
        <f t="shared" si="3"/>
        <v>1.7737296423115334E-2</v>
      </c>
      <c r="G273" s="47">
        <f t="shared" si="3"/>
        <v>2.1239013527536797E-4</v>
      </c>
      <c r="H273" s="47"/>
      <c r="I273" s="47"/>
      <c r="J273" s="47"/>
      <c r="K273" s="47"/>
      <c r="L273" s="47"/>
    </row>
    <row r="274" spans="1:12">
      <c r="A274" s="47">
        <v>-4.3000000000000203</v>
      </c>
      <c r="B274" s="48">
        <f t="shared" si="3"/>
        <v>3.8535196742083775E-5</v>
      </c>
      <c r="C274" s="47">
        <f t="shared" si="3"/>
        <v>1.3971292074396789E-3</v>
      </c>
      <c r="D274" s="47">
        <f t="shared" si="3"/>
        <v>2.7165938467368381E-2</v>
      </c>
      <c r="E274" s="47">
        <f t="shared" si="3"/>
        <v>2.554014993018678E-2</v>
      </c>
      <c r="F274" s="47">
        <f t="shared" si="3"/>
        <v>1.977502079468468E-2</v>
      </c>
      <c r="G274" s="47">
        <f t="shared" si="3"/>
        <v>2.5523248717208326E-4</v>
      </c>
      <c r="H274" s="47"/>
      <c r="I274" s="47"/>
      <c r="J274" s="47"/>
      <c r="K274" s="47"/>
      <c r="L274" s="47"/>
    </row>
    <row r="275" spans="1:12">
      <c r="A275" s="47">
        <v>-4.2000000000000197</v>
      </c>
      <c r="B275" s="48">
        <f t="shared" si="3"/>
        <v>5.8943067756535037E-5</v>
      </c>
      <c r="C275" s="47">
        <f t="shared" si="3"/>
        <v>1.6334095280999101E-3</v>
      </c>
      <c r="D275" s="47">
        <f t="shared" si="3"/>
        <v>4.4789060589681566E-2</v>
      </c>
      <c r="E275" s="47">
        <f t="shared" si="3"/>
        <v>2.6132203064251312E-2</v>
      </c>
      <c r="F275" s="47">
        <f t="shared" si="3"/>
        <v>2.1991797990213148E-2</v>
      </c>
      <c r="G275" s="47">
        <f t="shared" si="3"/>
        <v>3.0595096505687538E-4</v>
      </c>
      <c r="H275" s="47"/>
      <c r="I275" s="47"/>
      <c r="J275" s="47"/>
      <c r="K275" s="47"/>
      <c r="L275" s="47"/>
    </row>
    <row r="276" spans="1:12">
      <c r="A276" s="47">
        <v>-4.1000000000000201</v>
      </c>
      <c r="B276" s="48">
        <f t="shared" si="3"/>
        <v>8.9261657177125474E-5</v>
      </c>
      <c r="C276" s="47">
        <f t="shared" si="3"/>
        <v>1.904881049110846E-3</v>
      </c>
      <c r="D276" s="47">
        <f t="shared" si="3"/>
        <v>7.0949185692456618E-2</v>
      </c>
      <c r="E276" s="47">
        <f t="shared" si="3"/>
        <v>2.6730554556986485E-2</v>
      </c>
      <c r="F276" s="47">
        <f t="shared" si="3"/>
        <v>2.4396009289590875E-2</v>
      </c>
      <c r="G276" s="47">
        <f t="shared" si="3"/>
        <v>3.6583223141514211E-4</v>
      </c>
      <c r="H276" s="47"/>
      <c r="I276" s="47"/>
      <c r="J276" s="47"/>
      <c r="K276" s="47"/>
      <c r="L276" s="47"/>
    </row>
    <row r="277" spans="1:12">
      <c r="A277" s="47">
        <v>-4.0000000000000204</v>
      </c>
      <c r="B277" s="48">
        <f t="shared" si="3"/>
        <v>1.3383022576487442E-4</v>
      </c>
      <c r="C277" s="47">
        <f t="shared" si="3"/>
        <v>2.215924205968937E-3</v>
      </c>
      <c r="D277" s="47">
        <f t="shared" si="3"/>
        <v>0.10798193302636729</v>
      </c>
      <c r="E277" s="47">
        <f t="shared" si="3"/>
        <v>2.7335012445998817E-2</v>
      </c>
      <c r="F277" s="47">
        <f t="shared" si="3"/>
        <v>2.6995483256593476E-2</v>
      </c>
      <c r="G277" s="47">
        <f t="shared" si="3"/>
        <v>4.3634134752286457E-4</v>
      </c>
      <c r="H277" s="47"/>
      <c r="I277" s="47"/>
      <c r="J277" s="47"/>
      <c r="K277" s="47"/>
      <c r="L277" s="47"/>
    </row>
    <row r="278" spans="1:12">
      <c r="A278" s="47">
        <v>-3.9000000000000199</v>
      </c>
      <c r="B278" s="48">
        <f t="shared" si="3"/>
        <v>1.9865547139275719E-4</v>
      </c>
      <c r="C278" s="47">
        <f t="shared" si="3"/>
        <v>2.5713204615268942E-3</v>
      </c>
      <c r="D278" s="47">
        <f t="shared" si="3"/>
        <v>0.157900316601777</v>
      </c>
      <c r="E278" s="47">
        <f t="shared" si="3"/>
        <v>2.7945375255585804E-2</v>
      </c>
      <c r="F278" s="47">
        <f t="shared" si="3"/>
        <v>2.9797353034407455E-2</v>
      </c>
      <c r="G278" s="47">
        <f t="shared" si="3"/>
        <v>5.1914064783068761E-4</v>
      </c>
      <c r="H278" s="47"/>
      <c r="I278" s="47"/>
      <c r="J278" s="47"/>
      <c r="K278" s="47"/>
      <c r="L278" s="47"/>
    </row>
    <row r="279" spans="1:12">
      <c r="A279" s="47">
        <v>-3.8000000000000198</v>
      </c>
      <c r="B279" s="48">
        <f t="shared" si="3"/>
        <v>2.9194692579143821E-4</v>
      </c>
      <c r="C279" s="47">
        <f t="shared" si="3"/>
        <v>2.9762662098878397E-3</v>
      </c>
      <c r="D279" s="47">
        <f t="shared" si="3"/>
        <v>0.2218416693588971</v>
      </c>
      <c r="E279" s="47">
        <f t="shared" si="3"/>
        <v>2.856143200796777E-2</v>
      </c>
      <c r="F279" s="47">
        <f t="shared" si="3"/>
        <v>3.280790738733768E-2</v>
      </c>
      <c r="G279" s="47">
        <f t="shared" si="3"/>
        <v>6.1610958423648861E-4</v>
      </c>
      <c r="H279" s="47"/>
      <c r="I279" s="47"/>
      <c r="J279" s="47"/>
      <c r="K279" s="47"/>
      <c r="L279" s="47"/>
    </row>
    <row r="280" spans="1:12">
      <c r="A280" s="47">
        <v>-3.7000000000000202</v>
      </c>
      <c r="B280" s="48">
        <f t="shared" si="3"/>
        <v>4.247802705507201E-4</v>
      </c>
      <c r="C280" s="47">
        <f t="shared" si="3"/>
        <v>3.436383345306885E-3</v>
      </c>
      <c r="D280" s="47">
        <f t="shared" si="3"/>
        <v>0.29945493127147277</v>
      </c>
      <c r="E280" s="47">
        <f t="shared" si="3"/>
        <v>2.9182962248113797E-2</v>
      </c>
      <c r="F280" s="47">
        <f t="shared" si="3"/>
        <v>3.6032437168108333E-2</v>
      </c>
      <c r="G280" s="47">
        <f t="shared" si="3"/>
        <v>7.2936540233334768E-4</v>
      </c>
      <c r="H280" s="47"/>
      <c r="I280" s="47"/>
      <c r="J280" s="47"/>
      <c r="K280" s="47"/>
      <c r="L280" s="47"/>
    </row>
    <row r="281" spans="1:12">
      <c r="A281" s="47">
        <v>-3.6000000000000201</v>
      </c>
      <c r="B281" s="48">
        <f t="shared" si="3"/>
        <v>6.1190193011372788E-4</v>
      </c>
      <c r="C281" s="47">
        <f t="shared" si="3"/>
        <v>3.9577257914898715E-3</v>
      </c>
      <c r="D281" s="47">
        <f t="shared" si="3"/>
        <v>0.3883721099664072</v>
      </c>
      <c r="E281" s="47">
        <f t="shared" si="3"/>
        <v>2.9809736082423297E-2</v>
      </c>
      <c r="F281" s="47">
        <f t="shared" si="3"/>
        <v>3.9475079150446367E-2</v>
      </c>
      <c r="G281" s="47">
        <f t="shared" si="3"/>
        <v>8.6128446952681145E-4</v>
      </c>
      <c r="H281" s="47"/>
      <c r="I281" s="47"/>
      <c r="J281" s="47"/>
      <c r="K281" s="47"/>
      <c r="L281" s="47"/>
    </row>
    <row r="282" spans="1:12">
      <c r="A282" s="47">
        <v>-3.50000000000002</v>
      </c>
      <c r="B282" s="48">
        <f t="shared" ref="B282:G313" si="4">_xlfn.NORM.DIST($A282,B$213,B$214,0)</f>
        <v>8.726826950456989E-4</v>
      </c>
      <c r="C282" s="47">
        <f t="shared" si="4"/>
        <v>4.546781250795405E-3</v>
      </c>
      <c r="D282" s="47">
        <f t="shared" si="4"/>
        <v>0.48394144903826741</v>
      </c>
      <c r="E282" s="47">
        <f t="shared" si="4"/>
        <v>3.0441514231503524E-2</v>
      </c>
      <c r="F282" s="47">
        <f t="shared" si="4"/>
        <v>4.3138659413255002E-2</v>
      </c>
      <c r="G282" s="47">
        <f t="shared" si="4"/>
        <v>1.0145240286498515E-3</v>
      </c>
      <c r="H282" s="47"/>
      <c r="I282" s="47"/>
      <c r="J282" s="47"/>
      <c r="K282" s="47"/>
      <c r="L282" s="47"/>
    </row>
    <row r="283" spans="1:12">
      <c r="A283" s="47">
        <v>-3.4000000000000199</v>
      </c>
      <c r="B283" s="48">
        <f t="shared" si="4"/>
        <v>1.2322191684729356E-3</v>
      </c>
      <c r="C283" s="47">
        <f t="shared" si="4"/>
        <v>5.2104674072111588E-3</v>
      </c>
      <c r="D283" s="47">
        <f t="shared" si="4"/>
        <v>0.57938310552294714</v>
      </c>
      <c r="E283" s="47">
        <f t="shared" si="4"/>
        <v>3.1078048097260828E-2</v>
      </c>
      <c r="F283" s="47">
        <f t="shared" si="4"/>
        <v>4.7024538688442669E-2</v>
      </c>
      <c r="G283" s="47">
        <f t="shared" si="4"/>
        <v>1.1920441007323831E-3</v>
      </c>
      <c r="H283" s="47"/>
      <c r="I283" s="47"/>
      <c r="J283" s="47"/>
      <c r="K283" s="47"/>
      <c r="L283" s="47"/>
    </row>
    <row r="284" spans="1:12">
      <c r="A284" s="47">
        <v>-3.3000000000000198</v>
      </c>
      <c r="B284" s="48">
        <f t="shared" si="4"/>
        <v>1.722568939053568E-3</v>
      </c>
      <c r="C284" s="47">
        <f t="shared" si="4"/>
        <v>5.9561218038024309E-3</v>
      </c>
      <c r="D284" s="47">
        <f t="shared" si="4"/>
        <v>0.66644920578358346</v>
      </c>
      <c r="E284" s="47">
        <f t="shared" si="4"/>
        <v>3.1719079844500037E-2</v>
      </c>
      <c r="F284" s="47">
        <f t="shared" si="4"/>
        <v>5.1132462281988172E-2</v>
      </c>
      <c r="G284" s="47">
        <f t="shared" si="4"/>
        <v>1.3971292074396789E-3</v>
      </c>
      <c r="H284" s="47"/>
      <c r="I284" s="47"/>
      <c r="J284" s="47"/>
      <c r="K284" s="47"/>
      <c r="L284" s="47"/>
    </row>
    <row r="285" spans="1:12">
      <c r="A285" s="47">
        <v>-3.2000000000000202</v>
      </c>
      <c r="B285" s="48">
        <f t="shared" si="4"/>
        <v>2.3840882014646877E-3</v>
      </c>
      <c r="C285" s="47">
        <f t="shared" si="4"/>
        <v>6.7914846168426251E-3</v>
      </c>
      <c r="D285" s="47">
        <f t="shared" si="4"/>
        <v>0.73654028060663479</v>
      </c>
      <c r="E285" s="47">
        <f t="shared" si="4"/>
        <v>3.236434249720202E-2</v>
      </c>
      <c r="F285" s="47">
        <f t="shared" si="4"/>
        <v>5.5460417339726883E-2</v>
      </c>
      <c r="G285" s="47">
        <f t="shared" si="4"/>
        <v>1.6334095280999086E-3</v>
      </c>
      <c r="H285" s="47"/>
      <c r="I285" s="47"/>
      <c r="J285" s="47"/>
      <c r="K285" s="47"/>
      <c r="L285" s="47"/>
    </row>
    <row r="286" spans="1:12">
      <c r="A286" s="47">
        <v>-3.1000000000000201</v>
      </c>
      <c r="B286" s="48">
        <f t="shared" si="4"/>
        <v>3.2668190561997183E-3</v>
      </c>
      <c r="C286" s="47">
        <f t="shared" si="4"/>
        <v>7.7246735671973894E-3</v>
      </c>
      <c r="D286" s="47">
        <f t="shared" si="4"/>
        <v>0.78208538795090554</v>
      </c>
      <c r="E286" s="47">
        <f t="shared" si="4"/>
        <v>3.301356004962426E-2</v>
      </c>
      <c r="F286" s="47">
        <f t="shared" si="4"/>
        <v>6.000450034849187E-2</v>
      </c>
      <c r="G286" s="47">
        <f t="shared" si="4"/>
        <v>1.904881049110846E-3</v>
      </c>
      <c r="H286" s="47"/>
      <c r="I286" s="47"/>
      <c r="J286" s="47"/>
      <c r="K286" s="47"/>
      <c r="L286" s="47"/>
    </row>
    <row r="287" spans="1:12">
      <c r="A287" s="47">
        <v>-3.00000000000002</v>
      </c>
      <c r="B287" s="48">
        <f t="shared" si="4"/>
        <v>4.4318484119377395E-3</v>
      </c>
      <c r="C287" s="47">
        <f t="shared" si="4"/>
        <v>8.7641502467840551E-3</v>
      </c>
      <c r="D287" s="47">
        <f t="shared" si="4"/>
        <v>0.79788456080286541</v>
      </c>
      <c r="E287" s="47">
        <f t="shared" si="4"/>
        <v>3.3666447592343024E-2</v>
      </c>
      <c r="F287" s="47">
        <f t="shared" si="4"/>
        <v>6.47587978329449E-2</v>
      </c>
      <c r="G287" s="47">
        <f t="shared" si="4"/>
        <v>2.2159242059689391E-3</v>
      </c>
      <c r="H287" s="47"/>
      <c r="I287" s="47"/>
      <c r="J287" s="47"/>
      <c r="K287" s="47"/>
      <c r="L287" s="47"/>
    </row>
    <row r="288" spans="1:12">
      <c r="A288" s="47">
        <v>-2.9000000000000301</v>
      </c>
      <c r="B288" s="48">
        <f t="shared" si="4"/>
        <v>5.9525324197753351E-3</v>
      </c>
      <c r="C288" s="47">
        <f t="shared" si="4"/>
        <v>9.9186771958972905E-3</v>
      </c>
      <c r="D288" s="47">
        <f t="shared" si="4"/>
        <v>0.7820853879509212</v>
      </c>
      <c r="E288" s="47">
        <f t="shared" si="4"/>
        <v>3.4322711453328936E-2</v>
      </c>
      <c r="F288" s="47">
        <f t="shared" si="4"/>
        <v>6.9715283222678628E-2</v>
      </c>
      <c r="G288" s="47">
        <f t="shared" si="4"/>
        <v>2.5713204615268556E-3</v>
      </c>
      <c r="H288" s="47"/>
      <c r="I288" s="47"/>
      <c r="J288" s="47"/>
      <c r="K288" s="47"/>
      <c r="L288" s="47"/>
    </row>
    <row r="289" spans="1:12">
      <c r="A289" s="47">
        <v>-2.80000000000003</v>
      </c>
      <c r="B289" s="48">
        <f t="shared" si="4"/>
        <v>7.9154515829792989E-3</v>
      </c>
      <c r="C289" s="47">
        <f t="shared" si="4"/>
        <v>1.1197265147421047E-2</v>
      </c>
      <c r="D289" s="47">
        <f t="shared" si="4"/>
        <v>0.73654028060666432</v>
      </c>
      <c r="E289" s="47">
        <f t="shared" si="4"/>
        <v>3.4982049354120505E-2</v>
      </c>
      <c r="F289" s="47">
        <f t="shared" si="4"/>
        <v>7.4863732817870871E-2</v>
      </c>
      <c r="G289" s="47">
        <f t="shared" si="4"/>
        <v>2.9762662098877977E-3</v>
      </c>
      <c r="H289" s="47"/>
      <c r="I289" s="47"/>
      <c r="J289" s="47"/>
      <c r="K289" s="47"/>
      <c r="L289" s="47"/>
    </row>
    <row r="290" spans="1:12">
      <c r="A290" s="47">
        <v>-2.7000000000000299</v>
      </c>
      <c r="B290" s="48">
        <f t="shared" si="4"/>
        <v>1.0420934814421754E-2</v>
      </c>
      <c r="C290" s="47">
        <f t="shared" si="4"/>
        <v>1.2609109957596759E-2</v>
      </c>
      <c r="D290" s="47">
        <f t="shared" si="4"/>
        <v>0.66644920578362321</v>
      </c>
      <c r="E290" s="47">
        <f t="shared" si="4"/>
        <v>3.5644150581130261E-2</v>
      </c>
      <c r="F290" s="47">
        <f t="shared" si="4"/>
        <v>8.0191663670958174E-2</v>
      </c>
      <c r="G290" s="47">
        <f t="shared" si="4"/>
        <v>3.436383345306842E-3</v>
      </c>
      <c r="H290" s="47"/>
      <c r="I290" s="47"/>
      <c r="J290" s="47"/>
      <c r="K290" s="47"/>
      <c r="L290" s="47"/>
    </row>
    <row r="291" spans="1:12">
      <c r="A291" s="47">
        <v>-2.6000000000000298</v>
      </c>
      <c r="B291" s="48">
        <f t="shared" si="4"/>
        <v>1.3582969233684565E-2</v>
      </c>
      <c r="C291" s="47">
        <f t="shared" si="4"/>
        <v>1.4163518870800104E-2</v>
      </c>
      <c r="D291" s="47">
        <f t="shared" si="4"/>
        <v>0.57938310552299321</v>
      </c>
      <c r="E291" s="47">
        <f t="shared" si="4"/>
        <v>3.6308696172091558E-2</v>
      </c>
      <c r="F291" s="47">
        <f t="shared" si="4"/>
        <v>8.5684296023902026E-2</v>
      </c>
      <c r="G291" s="47">
        <f t="shared" si="4"/>
        <v>3.9577257914898169E-3</v>
      </c>
      <c r="H291" s="47"/>
      <c r="I291" s="47"/>
      <c r="J291" s="47"/>
      <c r="K291" s="47"/>
      <c r="L291" s="47"/>
    </row>
    <row r="292" spans="1:12">
      <c r="A292" s="47">
        <v>-2.5000000000000302</v>
      </c>
      <c r="B292" s="48">
        <f t="shared" si="4"/>
        <v>1.7528300493567215E-2</v>
      </c>
      <c r="C292" s="47">
        <f t="shared" si="4"/>
        <v>1.5869825917833171E-2</v>
      </c>
      <c r="D292" s="47">
        <f t="shared" si="4"/>
        <v>0.48394144903831599</v>
      </c>
      <c r="E292" s="47">
        <f t="shared" si="4"/>
        <v>3.697535911762246E-2</v>
      </c>
      <c r="F292" s="47">
        <f t="shared" si="4"/>
        <v>9.1324542694509236E-2</v>
      </c>
      <c r="G292" s="47">
        <f t="shared" si="4"/>
        <v>4.5467812507953365E-3</v>
      </c>
      <c r="H292" s="47"/>
      <c r="I292" s="47"/>
      <c r="J292" s="47"/>
      <c r="K292" s="47"/>
      <c r="L292" s="47"/>
    </row>
    <row r="293" spans="1:12">
      <c r="A293" s="47">
        <v>-2.4000000000000301</v>
      </c>
      <c r="B293" s="48">
        <f t="shared" si="4"/>
        <v>2.2394530294841279E-2</v>
      </c>
      <c r="C293" s="47">
        <f t="shared" si="4"/>
        <v>1.7737296423115122E-2</v>
      </c>
      <c r="D293" s="47">
        <f t="shared" si="4"/>
        <v>0.38837210996645399</v>
      </c>
      <c r="E293" s="47">
        <f t="shared" si="4"/>
        <v>3.7643804577853872E-2</v>
      </c>
      <c r="F293" s="47">
        <f t="shared" si="4"/>
        <v>9.7093027491604728E-2</v>
      </c>
      <c r="G293" s="47">
        <f t="shared" si="4"/>
        <v>5.2104674072110824E-3</v>
      </c>
      <c r="H293" s="47"/>
      <c r="I293" s="47"/>
      <c r="J293" s="47"/>
      <c r="K293" s="47"/>
      <c r="L293" s="47"/>
    </row>
    <row r="294" spans="1:12">
      <c r="A294" s="47">
        <v>-2.30000000000003</v>
      </c>
      <c r="B294" s="48">
        <f t="shared" si="4"/>
        <v>2.8327037741599222E-2</v>
      </c>
      <c r="C294" s="47">
        <f t="shared" si="4"/>
        <v>1.9775020794684472E-2</v>
      </c>
      <c r="D294" s="47">
        <f t="shared" si="4"/>
        <v>0.2994549312715149</v>
      </c>
      <c r="E294" s="47">
        <f t="shared" si="4"/>
        <v>3.8313690114038644E-2</v>
      </c>
      <c r="F294" s="47">
        <f t="shared" si="4"/>
        <v>0.1029681343599856</v>
      </c>
      <c r="G294" s="47">
        <f t="shared" si="4"/>
        <v>5.9561218038023511E-3</v>
      </c>
      <c r="H294" s="47"/>
      <c r="I294" s="47"/>
      <c r="J294" s="47"/>
      <c r="K294" s="47"/>
      <c r="L294" s="47"/>
    </row>
    <row r="295" spans="1:12">
      <c r="A295" s="47">
        <v>-2.2000000000000299</v>
      </c>
      <c r="B295" s="48">
        <f t="shared" si="4"/>
        <v>3.5474592846229107E-2</v>
      </c>
      <c r="C295" s="47">
        <f t="shared" si="4"/>
        <v>2.1991797990212912E-2</v>
      </c>
      <c r="D295" s="47">
        <f t="shared" si="4"/>
        <v>0.22184166935893235</v>
      </c>
      <c r="E295" s="47">
        <f t="shared" si="4"/>
        <v>3.898466593502696E-2</v>
      </c>
      <c r="F295" s="47">
        <f t="shared" si="4"/>
        <v>0.10892608851627347</v>
      </c>
      <c r="G295" s="47">
        <f t="shared" si="4"/>
        <v>6.7914846168425479E-3</v>
      </c>
      <c r="H295" s="47"/>
      <c r="I295" s="47"/>
      <c r="J295" s="47"/>
      <c r="K295" s="47"/>
      <c r="L295" s="47"/>
    </row>
    <row r="296" spans="1:12">
      <c r="A296" s="47">
        <v>-2.1000000000000298</v>
      </c>
      <c r="B296" s="48">
        <f t="shared" si="4"/>
        <v>4.3983595980424443E-2</v>
      </c>
      <c r="C296" s="47">
        <f t="shared" si="4"/>
        <v>2.4396009289590636E-2</v>
      </c>
      <c r="D296" s="47">
        <f t="shared" si="4"/>
        <v>0.15790031660180526</v>
      </c>
      <c r="E296" s="47">
        <f t="shared" si="4"/>
        <v>3.9656375158462785E-2</v>
      </c>
      <c r="F296" s="47">
        <f t="shared" si="4"/>
        <v>0.1149410703421147</v>
      </c>
      <c r="G296" s="47">
        <f t="shared" si="4"/>
        <v>7.7246735671972922E-3</v>
      </c>
      <c r="H296" s="47"/>
      <c r="I296" s="47"/>
      <c r="J296" s="47"/>
      <c r="K296" s="47"/>
      <c r="L296" s="47"/>
    </row>
    <row r="297" spans="1:12">
      <c r="A297" s="47">
        <v>-2.0000000000000302</v>
      </c>
      <c r="B297" s="48">
        <f t="shared" si="4"/>
        <v>5.3990966513184795E-2</v>
      </c>
      <c r="C297" s="47">
        <f t="shared" si="4"/>
        <v>2.6995483256593209E-2</v>
      </c>
      <c r="D297" s="47">
        <f t="shared" si="4"/>
        <v>0.10798193302638916</v>
      </c>
      <c r="E297" s="47">
        <f t="shared" si="4"/>
        <v>4.0328454086523684E-2</v>
      </c>
      <c r="F297" s="47">
        <f t="shared" si="4"/>
        <v>0.12098536225956986</v>
      </c>
      <c r="G297" s="47">
        <f t="shared" si="4"/>
        <v>8.7641502467839388E-3</v>
      </c>
      <c r="H297" s="47"/>
      <c r="I297" s="47"/>
      <c r="J297" s="47"/>
      <c r="K297" s="47"/>
      <c r="L297" s="47"/>
    </row>
    <row r="298" spans="1:12">
      <c r="A298" s="47">
        <v>-1.9000000000000301</v>
      </c>
      <c r="B298" s="48">
        <f t="shared" si="4"/>
        <v>6.5615814774672848E-2</v>
      </c>
      <c r="C298" s="47">
        <f t="shared" si="4"/>
        <v>2.9797353034407156E-2</v>
      </c>
      <c r="D298" s="47">
        <f t="shared" si="4"/>
        <v>7.0949185692472272E-2</v>
      </c>
      <c r="E298" s="47">
        <f t="shared" si="4"/>
        <v>4.1000532495995778E-2</v>
      </c>
      <c r="F298" s="47">
        <f t="shared" si="4"/>
        <v>0.12702952823459268</v>
      </c>
      <c r="G298" s="47">
        <f t="shared" si="4"/>
        <v>9.9186771958972905E-3</v>
      </c>
      <c r="H298" s="47"/>
      <c r="I298" s="47"/>
      <c r="J298" s="47"/>
      <c r="K298" s="47"/>
      <c r="L298" s="47"/>
    </row>
    <row r="299" spans="1:12">
      <c r="A299" s="47">
        <v>-1.80000000000003</v>
      </c>
      <c r="B299" s="48">
        <f t="shared" si="4"/>
        <v>7.8950158300889889E-2</v>
      </c>
      <c r="C299" s="47">
        <f t="shared" si="4"/>
        <v>3.2807907387337361E-2</v>
      </c>
      <c r="D299" s="47">
        <f t="shared" si="4"/>
        <v>4.4789060589692245E-2</v>
      </c>
      <c r="E299" s="47">
        <f t="shared" si="4"/>
        <v>4.1672233942442877E-2</v>
      </c>
      <c r="F299" s="47">
        <f t="shared" si="4"/>
        <v>0.13304262494937563</v>
      </c>
      <c r="G299" s="47">
        <f t="shared" si="4"/>
        <v>1.1197265147421047E-2</v>
      </c>
      <c r="H299" s="47"/>
      <c r="I299" s="47"/>
      <c r="J299" s="47"/>
      <c r="K299" s="47"/>
      <c r="L299" s="47"/>
    </row>
    <row r="300" spans="1:12">
      <c r="A300" s="47">
        <v>-1.7000000000000299</v>
      </c>
      <c r="B300" s="48">
        <f t="shared" si="4"/>
        <v>9.4049077376882145E-2</v>
      </c>
      <c r="C300" s="47">
        <f t="shared" si="4"/>
        <v>3.6032437168108E-2</v>
      </c>
      <c r="D300" s="47">
        <f t="shared" si="4"/>
        <v>2.7165938467375462E-2</v>
      </c>
      <c r="E300" s="47">
        <f t="shared" si="4"/>
        <v>4.2343176078197972E-2</v>
      </c>
      <c r="F300" s="47">
        <f t="shared" si="4"/>
        <v>0.13899244306549646</v>
      </c>
      <c r="G300" s="47">
        <f t="shared" si="4"/>
        <v>1.2609109957596759E-2</v>
      </c>
      <c r="H300" s="47"/>
      <c r="I300" s="47"/>
      <c r="J300" s="47"/>
      <c r="K300" s="47"/>
      <c r="L300" s="47"/>
    </row>
    <row r="301" spans="1:12">
      <c r="A301" s="47">
        <v>-1.6000000000000301</v>
      </c>
      <c r="B301" s="48">
        <f t="shared" si="4"/>
        <v>0.11092083467945021</v>
      </c>
      <c r="C301" s="47">
        <f t="shared" si="4"/>
        <v>3.947507915044602E-2</v>
      </c>
      <c r="D301" s="47">
        <f t="shared" si="4"/>
        <v>1.5830903165962595E-2</v>
      </c>
      <c r="E301" s="47">
        <f t="shared" si="4"/>
        <v>4.3012970983872745E-2</v>
      </c>
      <c r="F301" s="47">
        <f t="shared" si="4"/>
        <v>0.14484577638073964</v>
      </c>
      <c r="G301" s="47">
        <f t="shared" si="4"/>
        <v>1.4163518870800104E-2</v>
      </c>
      <c r="H301" s="47"/>
      <c r="I301" s="47"/>
      <c r="J301" s="47"/>
      <c r="K301" s="47"/>
      <c r="L301" s="47"/>
    </row>
    <row r="302" spans="1:12">
      <c r="A302" s="47">
        <v>-1.50000000000003</v>
      </c>
      <c r="B302" s="48">
        <f t="shared" si="4"/>
        <v>0.12951759566588594</v>
      </c>
      <c r="C302" s="47">
        <f t="shared" si="4"/>
        <v>4.3138659413254621E-2</v>
      </c>
      <c r="D302" s="47">
        <f t="shared" si="4"/>
        <v>8.8636968238776041E-3</v>
      </c>
      <c r="E302" s="47">
        <f t="shared" si="4"/>
        <v>4.368122551305003E-2</v>
      </c>
      <c r="F302" s="47">
        <f t="shared" si="4"/>
        <v>0.15056871607740052</v>
      </c>
      <c r="G302" s="47">
        <f t="shared" si="4"/>
        <v>1.5869825917833171E-2</v>
      </c>
      <c r="H302" s="47"/>
      <c r="I302" s="47"/>
      <c r="J302" s="47"/>
      <c r="K302" s="47"/>
      <c r="L302" s="47"/>
    </row>
    <row r="303" spans="1:12">
      <c r="A303" s="47">
        <v>-1.4000000000000301</v>
      </c>
      <c r="B303" s="48">
        <f t="shared" si="4"/>
        <v>0.14972746563573855</v>
      </c>
      <c r="C303" s="47">
        <f t="shared" si="4"/>
        <v>4.7024538688442259E-2</v>
      </c>
      <c r="D303" s="47">
        <f t="shared" si="4"/>
        <v>4.7681764029306037E-3</v>
      </c>
      <c r="E303" s="47">
        <f t="shared" si="4"/>
        <v>4.4347541649792266E-2</v>
      </c>
      <c r="F303" s="47">
        <f t="shared" si="4"/>
        <v>0.156126966683379</v>
      </c>
      <c r="G303" s="47">
        <f t="shared" si="4"/>
        <v>1.7737296423115122E-2</v>
      </c>
      <c r="H303" s="47"/>
      <c r="I303" s="47"/>
      <c r="J303" s="47"/>
      <c r="K303" s="47"/>
      <c r="L303" s="47"/>
    </row>
    <row r="304" spans="1:12">
      <c r="A304" s="47">
        <v>-1.30000000000003</v>
      </c>
      <c r="B304" s="48">
        <f t="shared" si="4"/>
        <v>0.17136859204780067</v>
      </c>
      <c r="C304" s="47">
        <f t="shared" si="4"/>
        <v>5.1132462281987742E-2</v>
      </c>
      <c r="D304" s="47">
        <f t="shared" si="4"/>
        <v>2.4644383369465408E-3</v>
      </c>
      <c r="E304" s="47">
        <f t="shared" si="4"/>
        <v>4.5011516878568456E-2</v>
      </c>
      <c r="F304" s="47">
        <f t="shared" si="4"/>
        <v>0.16148617983395558</v>
      </c>
      <c r="G304" s="47">
        <f t="shared" si="4"/>
        <v>1.9775020794684472E-2</v>
      </c>
      <c r="H304" s="47"/>
      <c r="I304" s="47"/>
      <c r="J304" s="47"/>
      <c r="K304" s="47"/>
      <c r="L304" s="47"/>
    </row>
    <row r="305" spans="1:12">
      <c r="A305" s="47">
        <v>-1.2000000000000299</v>
      </c>
      <c r="B305" s="48">
        <f t="shared" si="4"/>
        <v>0.19418605498320596</v>
      </c>
      <c r="C305" s="47">
        <f t="shared" si="4"/>
        <v>5.5460417339726453E-2</v>
      </c>
      <c r="D305" s="47">
        <f t="shared" si="4"/>
        <v>1.2238038602278079E-3</v>
      </c>
      <c r="E305" s="47">
        <f t="shared" si="4"/>
        <v>4.5672744566171215E-2</v>
      </c>
      <c r="F305" s="47">
        <f t="shared" si="4"/>
        <v>0.16661230144589834</v>
      </c>
      <c r="G305" s="47">
        <f t="shared" si="4"/>
        <v>2.1991797990212912E-2</v>
      </c>
      <c r="H305" s="47"/>
      <c r="I305" s="47"/>
      <c r="J305" s="47"/>
      <c r="K305" s="47"/>
      <c r="L305" s="47"/>
    </row>
    <row r="306" spans="1:12">
      <c r="A306" s="47">
        <v>-1.1000000000000301</v>
      </c>
      <c r="B306" s="48">
        <f t="shared" si="4"/>
        <v>0.21785217703254331</v>
      </c>
      <c r="C306" s="47">
        <f t="shared" si="4"/>
        <v>6.0004500348491419E-2</v>
      </c>
      <c r="D306" s="47">
        <f t="shared" si="4"/>
        <v>5.8389385158305379E-4</v>
      </c>
      <c r="E306" s="47">
        <f t="shared" si="4"/>
        <v>4.6330814355165881E-2</v>
      </c>
      <c r="F306" s="47">
        <f t="shared" si="4"/>
        <v>0.17147192750969054</v>
      </c>
      <c r="G306" s="47">
        <f t="shared" si="4"/>
        <v>2.4396009289590636E-2</v>
      </c>
      <c r="H306" s="47"/>
      <c r="I306" s="47"/>
      <c r="J306" s="47"/>
      <c r="K306" s="47"/>
      <c r="L306" s="47"/>
    </row>
    <row r="307" spans="1:12">
      <c r="A307" s="47">
        <v>-1.00000000000003</v>
      </c>
      <c r="B307" s="48">
        <f t="shared" si="4"/>
        <v>0.24197072451913609</v>
      </c>
      <c r="C307" s="47">
        <f t="shared" si="4"/>
        <v>6.4758797832944401E-2</v>
      </c>
      <c r="D307" s="47">
        <f t="shared" si="4"/>
        <v>2.6766045152983492E-4</v>
      </c>
      <c r="E307" s="47">
        <f t="shared" si="4"/>
        <v>4.6985312568383564E-2</v>
      </c>
      <c r="F307" s="47">
        <f t="shared" si="4"/>
        <v>0.17603266338214843</v>
      </c>
      <c r="G307" s="47">
        <f t="shared" si="4"/>
        <v>2.6995483256593209E-2</v>
      </c>
      <c r="H307" s="47"/>
      <c r="I307" s="47"/>
      <c r="J307" s="47"/>
      <c r="K307" s="47"/>
      <c r="L307" s="47"/>
    </row>
    <row r="308" spans="1:12">
      <c r="A308" s="47">
        <v>-0.900000000000031</v>
      </c>
      <c r="B308" s="48">
        <f t="shared" si="4"/>
        <v>0.26608524989874743</v>
      </c>
      <c r="C308" s="47">
        <f t="shared" si="4"/>
        <v>6.9715283222678573E-2</v>
      </c>
      <c r="D308" s="47">
        <f t="shared" si="4"/>
        <v>1.1788613551311047E-4</v>
      </c>
      <c r="E308" s="47">
        <f t="shared" si="4"/>
        <v>4.763582262394165E-2</v>
      </c>
      <c r="F308" s="47">
        <f t="shared" si="4"/>
        <v>0.18026348123082273</v>
      </c>
      <c r="G308" s="47">
        <f t="shared" si="4"/>
        <v>2.9797353034407136E-2</v>
      </c>
      <c r="H308" s="47"/>
      <c r="I308" s="47"/>
      <c r="J308" s="47"/>
      <c r="K308" s="47"/>
      <c r="L308" s="47"/>
    </row>
    <row r="309" spans="1:12">
      <c r="A309" s="47">
        <v>-0.80000000000002902</v>
      </c>
      <c r="B309" s="48">
        <f t="shared" si="4"/>
        <v>0.28969155276147601</v>
      </c>
      <c r="C309" s="47">
        <f t="shared" si="4"/>
        <v>7.4863732817870898E-2</v>
      </c>
      <c r="D309" s="47">
        <f t="shared" si="4"/>
        <v>4.9884942580119912E-5</v>
      </c>
      <c r="E309" s="47">
        <f t="shared" si="4"/>
        <v>4.8281925460246941E-2</v>
      </c>
      <c r="F309" s="47">
        <f t="shared" si="4"/>
        <v>0.18413507015166058</v>
      </c>
      <c r="G309" s="47">
        <f t="shared" si="4"/>
        <v>3.2807907387337389E-2</v>
      </c>
      <c r="H309" s="47"/>
      <c r="I309" s="47"/>
      <c r="J309" s="47"/>
      <c r="K309" s="47"/>
      <c r="L309" s="47"/>
    </row>
    <row r="310" spans="1:12">
      <c r="A310" s="47">
        <v>-0.70000000000002904</v>
      </c>
      <c r="B310" s="48">
        <f t="shared" si="4"/>
        <v>0.31225393336675494</v>
      </c>
      <c r="C310" s="47">
        <f t="shared" si="4"/>
        <v>8.019166367095823E-2</v>
      </c>
      <c r="D310" s="47">
        <f t="shared" si="4"/>
        <v>2.0281704130978887E-5</v>
      </c>
      <c r="E310" s="47">
        <f t="shared" si="4"/>
        <v>4.8923199970409219E-2</v>
      </c>
      <c r="F310" s="47">
        <f t="shared" si="4"/>
        <v>0.18762017345846801</v>
      </c>
      <c r="G310" s="47">
        <f t="shared" si="4"/>
        <v>3.6032437168108028E-2</v>
      </c>
      <c r="H310" s="47"/>
      <c r="I310" s="47"/>
      <c r="J310" s="47"/>
      <c r="K310" s="47"/>
      <c r="L310" s="47"/>
    </row>
    <row r="311" spans="1:12">
      <c r="A311" s="47">
        <v>-0.60000000000002995</v>
      </c>
      <c r="B311" s="48">
        <f t="shared" si="4"/>
        <v>0.33322460289179368</v>
      </c>
      <c r="C311" s="47">
        <f t="shared" si="4"/>
        <v>8.5684296023902026E-2</v>
      </c>
      <c r="D311" s="47">
        <f t="shared" si="4"/>
        <v>7.9225981820664156E-6</v>
      </c>
      <c r="E311" s="47">
        <f t="shared" si="4"/>
        <v>4.9559223445466906E-2</v>
      </c>
      <c r="F311" s="47">
        <f t="shared" si="4"/>
        <v>0.19069390773026121</v>
      </c>
      <c r="G311" s="47">
        <f t="shared" si="4"/>
        <v>3.947507915044602E-2</v>
      </c>
      <c r="H311" s="47"/>
      <c r="I311" s="47"/>
      <c r="J311" s="47"/>
      <c r="K311" s="47"/>
      <c r="L311" s="47"/>
    </row>
    <row r="312" spans="1:12">
      <c r="A312" s="47">
        <v>-0.50000000000002998</v>
      </c>
      <c r="B312" s="48">
        <f t="shared" si="4"/>
        <v>0.3520653267642942</v>
      </c>
      <c r="C312" s="47">
        <f t="shared" si="4"/>
        <v>9.1324542694509236E-2</v>
      </c>
      <c r="D312" s="47">
        <f t="shared" si="4"/>
        <v>2.9734390294694932E-6</v>
      </c>
      <c r="E312" s="47">
        <f t="shared" si="4"/>
        <v>5.0189572025800544E-2</v>
      </c>
      <c r="F312" s="47">
        <f t="shared" si="4"/>
        <v>0.1933340584014239</v>
      </c>
      <c r="G312" s="47">
        <f t="shared" si="4"/>
        <v>4.3138659413254621E-2</v>
      </c>
      <c r="H312" s="47"/>
      <c r="I312" s="47"/>
      <c r="J312" s="47"/>
      <c r="K312" s="47"/>
      <c r="L312" s="47"/>
    </row>
    <row r="313" spans="1:12">
      <c r="A313" s="47">
        <v>-0.400000000000031</v>
      </c>
      <c r="B313" s="48">
        <f t="shared" si="4"/>
        <v>0.36827014030331878</v>
      </c>
      <c r="C313" s="47">
        <f t="shared" si="4"/>
        <v>9.7093027491604672E-2</v>
      </c>
      <c r="D313" s="47">
        <f t="shared" si="4"/>
        <v>1.0722070689398693E-6</v>
      </c>
      <c r="E313" s="47">
        <f t="shared" si="4"/>
        <v>5.0813821160086009E-2</v>
      </c>
      <c r="F313" s="47">
        <f t="shared" si="4"/>
        <v>0.19552134698772736</v>
      </c>
      <c r="G313" s="47">
        <f t="shared" si="4"/>
        <v>4.7024538688442225E-2</v>
      </c>
      <c r="H313" s="47"/>
      <c r="I313" s="47"/>
      <c r="J313" s="47"/>
      <c r="K313" s="47"/>
      <c r="L313" s="47"/>
    </row>
    <row r="314" spans="1:12">
      <c r="A314" s="47">
        <v>-0.30000000000002902</v>
      </c>
      <c r="B314" s="48">
        <f t="shared" ref="B314:G345" si="5">_xlfn.NORM.DIST($A314,B$213,B$214,0)</f>
        <v>0.38138781546052081</v>
      </c>
      <c r="C314" s="47">
        <f t="shared" si="5"/>
        <v>0.10296813435998564</v>
      </c>
      <c r="D314" s="47">
        <f t="shared" si="5"/>
        <v>3.7147236891117541E-7</v>
      </c>
      <c r="E314" s="47">
        <f t="shared" si="5"/>
        <v>5.1431546071115587E-2</v>
      </c>
      <c r="F314" s="47">
        <f t="shared" si="5"/>
        <v>0.19723966545394403</v>
      </c>
      <c r="G314" s="47">
        <f t="shared" si="5"/>
        <v>5.1132462281987777E-2</v>
      </c>
      <c r="H314" s="47"/>
      <c r="I314" s="47"/>
      <c r="J314" s="47"/>
      <c r="K314" s="47"/>
      <c r="L314" s="47"/>
    </row>
    <row r="315" spans="1:12">
      <c r="A315" s="47">
        <v>-0.20000000000002899</v>
      </c>
      <c r="B315" s="48">
        <f t="shared" si="5"/>
        <v>0.3910426939754536</v>
      </c>
      <c r="C315" s="47">
        <f t="shared" si="5"/>
        <v>0.10892608851627354</v>
      </c>
      <c r="D315" s="47">
        <f t="shared" si="5"/>
        <v>1.2365241000335712E-7</v>
      </c>
      <c r="E315" s="47">
        <f t="shared" si="5"/>
        <v>5.2042322227793369E-2</v>
      </c>
      <c r="F315" s="47">
        <f t="shared" si="5"/>
        <v>0.1984762737385056</v>
      </c>
      <c r="G315" s="47">
        <f t="shared" si="5"/>
        <v>5.5460417339726488E-2</v>
      </c>
      <c r="H315" s="47"/>
      <c r="I315" s="47"/>
      <c r="J315" s="47"/>
      <c r="K315" s="47"/>
      <c r="L315" s="47"/>
    </row>
    <row r="316" spans="1:12">
      <c r="A316" s="47">
        <v>-0.100000000000041</v>
      </c>
      <c r="B316" s="48">
        <f t="shared" si="5"/>
        <v>0.39695254747701014</v>
      </c>
      <c r="C316" s="47">
        <f t="shared" si="5"/>
        <v>0.11494107034211405</v>
      </c>
      <c r="D316" s="47">
        <f t="shared" si="5"/>
        <v>3.954639281250817E-8</v>
      </c>
      <c r="E316" s="47">
        <f t="shared" si="5"/>
        <v>5.2645725822590271E-2</v>
      </c>
      <c r="F316" s="47">
        <f t="shared" si="5"/>
        <v>0.1992219570473818</v>
      </c>
      <c r="G316" s="47">
        <f t="shared" si="5"/>
        <v>6.0004500348490898E-2</v>
      </c>
      <c r="H316" s="47"/>
      <c r="I316" s="47"/>
      <c r="J316" s="47"/>
      <c r="K316" s="47"/>
      <c r="L316" s="47"/>
    </row>
    <row r="317" spans="1:12">
      <c r="A317" s="47">
        <v>0</v>
      </c>
      <c r="B317" s="48">
        <f t="shared" si="5"/>
        <v>0.3989422804014327</v>
      </c>
      <c r="C317" s="47">
        <f t="shared" si="5"/>
        <v>0.12098536225957168</v>
      </c>
      <c r="D317" s="47">
        <f t="shared" si="5"/>
        <v>1.2151765699646572E-8</v>
      </c>
      <c r="E317" s="47">
        <f t="shared" si="5"/>
        <v>5.3241334253725368E-2</v>
      </c>
      <c r="F317" s="47">
        <f t="shared" si="5"/>
        <v>0.19947114020071635</v>
      </c>
      <c r="G317" s="47">
        <f t="shared" si="5"/>
        <v>6.4758797832945872E-2</v>
      </c>
      <c r="H317" s="47"/>
      <c r="I317" s="47"/>
      <c r="J317" s="47"/>
      <c r="K317" s="47"/>
      <c r="L317" s="47"/>
    </row>
    <row r="318" spans="1:12">
      <c r="A318" s="47">
        <v>9.9999999999999603E-2</v>
      </c>
      <c r="B318" s="48">
        <f t="shared" si="5"/>
        <v>0.39695254747701181</v>
      </c>
      <c r="C318" s="47">
        <f t="shared" si="5"/>
        <v>0.12702952823459449</v>
      </c>
      <c r="D318" s="47">
        <f t="shared" si="5"/>
        <v>3.5875678159281845E-9</v>
      </c>
      <c r="E318" s="47">
        <f t="shared" si="5"/>
        <v>5.3828726611319051E-2</v>
      </c>
      <c r="F318" s="47">
        <f t="shared" si="5"/>
        <v>0.19922195704738202</v>
      </c>
      <c r="G318" s="47">
        <f t="shared" si="5"/>
        <v>6.9715283222680113E-2</v>
      </c>
      <c r="H318" s="47"/>
      <c r="I318" s="47"/>
      <c r="J318" s="47"/>
      <c r="K318" s="47"/>
      <c r="L318" s="47"/>
    </row>
    <row r="319" spans="1:12">
      <c r="A319" s="47">
        <v>0.19999999999999901</v>
      </c>
      <c r="B319" s="48">
        <f t="shared" si="5"/>
        <v>0.39104269397545599</v>
      </c>
      <c r="C319" s="47">
        <f t="shared" si="5"/>
        <v>0.13304262494937738</v>
      </c>
      <c r="D319" s="47">
        <f t="shared" si="5"/>
        <v>1.0176280563290258E-9</v>
      </c>
      <c r="E319" s="47">
        <f t="shared" si="5"/>
        <v>5.4407484166754325E-2</v>
      </c>
      <c r="F319" s="47">
        <f t="shared" si="5"/>
        <v>0.1984762737385059</v>
      </c>
      <c r="G319" s="47">
        <f t="shared" si="5"/>
        <v>7.4863732817872369E-2</v>
      </c>
      <c r="H319" s="47"/>
      <c r="I319" s="47"/>
      <c r="J319" s="47"/>
      <c r="K319" s="47"/>
      <c r="L319" s="47"/>
    </row>
    <row r="320" spans="1:12">
      <c r="A320" s="47">
        <v>0.30000000000000099</v>
      </c>
      <c r="B320" s="48">
        <f t="shared" si="5"/>
        <v>0.38138781546052397</v>
      </c>
      <c r="C320" s="47">
        <f t="shared" si="5"/>
        <v>0.13899244306549829</v>
      </c>
      <c r="D320" s="47">
        <f t="shared" si="5"/>
        <v>2.7733599883305853E-10</v>
      </c>
      <c r="E320" s="47">
        <f t="shared" si="5"/>
        <v>5.49771908644568E-2</v>
      </c>
      <c r="F320" s="47">
        <f t="shared" si="5"/>
        <v>0.19723966545394445</v>
      </c>
      <c r="G320" s="47">
        <f t="shared" si="5"/>
        <v>8.0191663670959867E-2</v>
      </c>
      <c r="H320" s="47"/>
      <c r="I320" s="47"/>
      <c r="J320" s="47"/>
      <c r="K320" s="47"/>
      <c r="L320" s="47"/>
    </row>
    <row r="321" spans="1:12">
      <c r="A321" s="47">
        <v>0.4</v>
      </c>
      <c r="B321" s="48">
        <f t="shared" si="5"/>
        <v>0.36827014030332333</v>
      </c>
      <c r="C321" s="47">
        <f t="shared" si="5"/>
        <v>0.14484577638074136</v>
      </c>
      <c r="D321" s="47">
        <f t="shared" si="5"/>
        <v>7.2619230035836009E-11</v>
      </c>
      <c r="E321" s="47">
        <f t="shared" si="5"/>
        <v>5.5537433815299943E-2</v>
      </c>
      <c r="F321" s="47">
        <f t="shared" si="5"/>
        <v>0.19552134698772794</v>
      </c>
      <c r="G321" s="47">
        <f t="shared" si="5"/>
        <v>8.5684296023903678E-2</v>
      </c>
      <c r="H321" s="47"/>
      <c r="I321" s="47"/>
      <c r="J321" s="47"/>
      <c r="K321" s="47"/>
      <c r="L321" s="47"/>
    </row>
    <row r="322" spans="1:12">
      <c r="A322" s="47">
        <v>0.5</v>
      </c>
      <c r="B322" s="48">
        <f t="shared" si="5"/>
        <v>0.35206532676429952</v>
      </c>
      <c r="C322" s="47">
        <f t="shared" si="5"/>
        <v>0.15056871607740221</v>
      </c>
      <c r="D322" s="47">
        <f t="shared" si="5"/>
        <v>1.8269440816729187E-11</v>
      </c>
      <c r="E322" s="47">
        <f t="shared" si="5"/>
        <v>5.6087803790825529E-2</v>
      </c>
      <c r="F322" s="47">
        <f t="shared" si="5"/>
        <v>0.19333405840142462</v>
      </c>
      <c r="G322" s="47">
        <f t="shared" si="5"/>
        <v>9.1324542694510957E-2</v>
      </c>
      <c r="H322" s="47"/>
      <c r="I322" s="47"/>
      <c r="J322" s="47"/>
      <c r="K322" s="47"/>
      <c r="L322" s="47"/>
    </row>
    <row r="323" spans="1:12">
      <c r="A323" s="47">
        <v>0.6</v>
      </c>
      <c r="B323" s="48">
        <f t="shared" si="5"/>
        <v>0.33322460289179967</v>
      </c>
      <c r="C323" s="47">
        <f t="shared" si="5"/>
        <v>0.15612696668338064</v>
      </c>
      <c r="D323" s="47">
        <f t="shared" si="5"/>
        <v>4.4159799262742785E-12</v>
      </c>
      <c r="E323" s="47">
        <f t="shared" si="5"/>
        <v>5.6627895717459679E-2</v>
      </c>
      <c r="F323" s="47">
        <f t="shared" si="5"/>
        <v>0.19069390773026207</v>
      </c>
      <c r="G323" s="47">
        <f t="shared" si="5"/>
        <v>9.7093027491606476E-2</v>
      </c>
      <c r="H323" s="47"/>
      <c r="I323" s="47"/>
      <c r="J323" s="47"/>
      <c r="K323" s="47"/>
      <c r="L323" s="47"/>
    </row>
    <row r="324" spans="1:12">
      <c r="A324" s="47">
        <v>0.69999999999999896</v>
      </c>
      <c r="B324" s="48">
        <f t="shared" si="5"/>
        <v>0.31225393336676149</v>
      </c>
      <c r="C324" s="47">
        <f t="shared" si="5"/>
        <v>0.16148617983395708</v>
      </c>
      <c r="D324" s="47">
        <f t="shared" si="5"/>
        <v>1.0255507273593546E-12</v>
      </c>
      <c r="E324" s="47">
        <f t="shared" si="5"/>
        <v>5.7157309169897308E-2</v>
      </c>
      <c r="F324" s="47">
        <f t="shared" si="5"/>
        <v>0.18762017345846899</v>
      </c>
      <c r="G324" s="47">
        <f t="shared" si="5"/>
        <v>0.10296813435998731</v>
      </c>
      <c r="H324" s="47"/>
      <c r="I324" s="47"/>
      <c r="J324" s="47"/>
      <c r="K324" s="47"/>
      <c r="L324" s="47"/>
    </row>
    <row r="325" spans="1:12">
      <c r="A325" s="47">
        <v>0.80000000000000104</v>
      </c>
      <c r="B325" s="48">
        <f t="shared" si="5"/>
        <v>0.28969155276148251</v>
      </c>
      <c r="C325" s="47">
        <f t="shared" si="5"/>
        <v>0.16661230144589989</v>
      </c>
      <c r="D325" s="47">
        <f t="shared" si="5"/>
        <v>2.288312980360233E-13</v>
      </c>
      <c r="E325" s="47">
        <f t="shared" si="5"/>
        <v>5.7675648862820499E-2</v>
      </c>
      <c r="F325" s="47">
        <f t="shared" si="5"/>
        <v>0.18413507015166164</v>
      </c>
      <c r="G325" s="47">
        <f t="shared" si="5"/>
        <v>0.10892608851627536</v>
      </c>
      <c r="H325" s="47"/>
      <c r="I325" s="47"/>
      <c r="J325" s="47"/>
      <c r="K325" s="47"/>
      <c r="L325" s="47"/>
    </row>
    <row r="326" spans="1:12">
      <c r="A326" s="47">
        <v>0.9</v>
      </c>
      <c r="B326" s="48">
        <f t="shared" si="5"/>
        <v>0.26608524989875482</v>
      </c>
      <c r="C326" s="47">
        <f t="shared" si="5"/>
        <v>0.17147192750969195</v>
      </c>
      <c r="D326" s="47">
        <f t="shared" si="5"/>
        <v>4.9057105713928647E-14</v>
      </c>
      <c r="E326" s="47">
        <f t="shared" si="5"/>
        <v>5.8182525140111185E-2</v>
      </c>
      <c r="F326" s="47">
        <f t="shared" si="5"/>
        <v>0.18026348123082397</v>
      </c>
      <c r="G326" s="47">
        <f t="shared" si="5"/>
        <v>0.11494107034211651</v>
      </c>
      <c r="H326" s="47"/>
      <c r="I326" s="47"/>
      <c r="J326" s="47"/>
      <c r="K326" s="47"/>
      <c r="L326" s="47"/>
    </row>
    <row r="327" spans="1:12">
      <c r="A327" s="47">
        <v>1</v>
      </c>
      <c r="B327" s="48">
        <f t="shared" si="5"/>
        <v>0.24197072451914337</v>
      </c>
      <c r="C327" s="47">
        <f t="shared" si="5"/>
        <v>0.17603266338214976</v>
      </c>
      <c r="D327" s="47">
        <f t="shared" si="5"/>
        <v>1.0104542167073785E-14</v>
      </c>
      <c r="E327" s="47">
        <f t="shared" si="5"/>
        <v>5.8677554460716583E-2</v>
      </c>
      <c r="F327" s="47">
        <f t="shared" si="5"/>
        <v>0.17603266338214976</v>
      </c>
      <c r="G327" s="47">
        <f t="shared" si="5"/>
        <v>0.12098536225957168</v>
      </c>
      <c r="H327" s="47"/>
      <c r="I327" s="47"/>
      <c r="J327" s="47"/>
      <c r="K327" s="47"/>
      <c r="L327" s="47"/>
    </row>
    <row r="328" spans="1:12">
      <c r="A328" s="47">
        <v>1.1000000000000001</v>
      </c>
      <c r="B328" s="48">
        <f t="shared" si="5"/>
        <v>0.21785217703255053</v>
      </c>
      <c r="C328" s="47">
        <f t="shared" si="5"/>
        <v>0.18026348123082397</v>
      </c>
      <c r="D328" s="47">
        <f t="shared" si="5"/>
        <v>1.9996757496994359E-15</v>
      </c>
      <c r="E328" s="47">
        <f t="shared" si="5"/>
        <v>5.9160359880322831E-2</v>
      </c>
      <c r="F328" s="47">
        <f t="shared" si="5"/>
        <v>0.17147192750969195</v>
      </c>
      <c r="G328" s="47">
        <f t="shared" si="5"/>
        <v>0.12702952823459451</v>
      </c>
      <c r="H328" s="47"/>
      <c r="I328" s="47"/>
      <c r="J328" s="47"/>
      <c r="K328" s="47"/>
      <c r="L328" s="47"/>
    </row>
    <row r="329" spans="1:12">
      <c r="A329" s="47">
        <v>1.2</v>
      </c>
      <c r="B329" s="48">
        <f t="shared" si="5"/>
        <v>0.19418605498321295</v>
      </c>
      <c r="C329" s="47">
        <f t="shared" si="5"/>
        <v>0.18413507015166167</v>
      </c>
      <c r="D329" s="47">
        <f t="shared" si="5"/>
        <v>3.8021630758159274E-16</v>
      </c>
      <c r="E329" s="47">
        <f t="shared" si="5"/>
        <v>5.9630571527994829E-2</v>
      </c>
      <c r="F329" s="47">
        <f t="shared" si="5"/>
        <v>0.16661230144589984</v>
      </c>
      <c r="G329" s="47">
        <f t="shared" si="5"/>
        <v>0.13304262494937741</v>
      </c>
      <c r="H329" s="47"/>
      <c r="I329" s="47"/>
      <c r="J329" s="47"/>
      <c r="K329" s="47"/>
      <c r="L329" s="47"/>
    </row>
    <row r="330" spans="1:12">
      <c r="A330" s="47">
        <v>1.3</v>
      </c>
      <c r="B330" s="48">
        <f t="shared" si="5"/>
        <v>0.17136859204780736</v>
      </c>
      <c r="C330" s="47">
        <f t="shared" si="5"/>
        <v>0.18762017345846896</v>
      </c>
      <c r="D330" s="47">
        <f t="shared" si="5"/>
        <v>6.9459254971324164E-17</v>
      </c>
      <c r="E330" s="47">
        <f t="shared" si="5"/>
        <v>6.0087827076941332E-2</v>
      </c>
      <c r="F330" s="47">
        <f t="shared" si="5"/>
        <v>0.16148617983395713</v>
      </c>
      <c r="G330" s="47">
        <f t="shared" si="5"/>
        <v>0.13899244306549824</v>
      </c>
      <c r="H330" s="47"/>
      <c r="I330" s="47"/>
      <c r="J330" s="47"/>
      <c r="K330" s="47"/>
      <c r="L330" s="47"/>
    </row>
    <row r="331" spans="1:12">
      <c r="A331" s="47">
        <v>1.4</v>
      </c>
      <c r="B331" s="48">
        <f t="shared" si="5"/>
        <v>0.14972746563574488</v>
      </c>
      <c r="C331" s="47">
        <f t="shared" si="5"/>
        <v>0.19069390773026204</v>
      </c>
      <c r="D331" s="47">
        <f t="shared" si="5"/>
        <v>1.2191516259124836E-17</v>
      </c>
      <c r="E331" s="47">
        <f t="shared" si="5"/>
        <v>6.0531772208569666E-2</v>
      </c>
      <c r="F331" s="47">
        <f t="shared" si="5"/>
        <v>0.15612696668338064</v>
      </c>
      <c r="G331" s="47">
        <f t="shared" si="5"/>
        <v>0.14484577638074136</v>
      </c>
      <c r="H331" s="47"/>
      <c r="I331" s="47"/>
      <c r="J331" s="47"/>
      <c r="K331" s="47"/>
      <c r="L331" s="47"/>
    </row>
    <row r="332" spans="1:12">
      <c r="A332" s="47">
        <v>1.5</v>
      </c>
      <c r="B332" s="48">
        <f t="shared" si="5"/>
        <v>0.12951759566589174</v>
      </c>
      <c r="C332" s="47">
        <f t="shared" si="5"/>
        <v>0.19333405840142462</v>
      </c>
      <c r="D332" s="47">
        <f t="shared" si="5"/>
        <v>2.0559547143337833E-18</v>
      </c>
      <c r="E332" s="47">
        <f t="shared" si="5"/>
        <v>6.0962061069000407E-2</v>
      </c>
      <c r="F332" s="47">
        <f t="shared" si="5"/>
        <v>0.15056871607740221</v>
      </c>
      <c r="G332" s="47">
        <f t="shared" si="5"/>
        <v>0.15056871607740221</v>
      </c>
      <c r="H332" s="47"/>
      <c r="I332" s="47"/>
      <c r="J332" s="47"/>
      <c r="K332" s="47"/>
      <c r="L332" s="47"/>
    </row>
    <row r="333" spans="1:12">
      <c r="A333" s="47">
        <v>1.6</v>
      </c>
      <c r="B333" s="48">
        <f t="shared" si="5"/>
        <v>0.11092083467945554</v>
      </c>
      <c r="C333" s="47">
        <f t="shared" si="5"/>
        <v>0.19552134698772797</v>
      </c>
      <c r="D333" s="47">
        <f t="shared" si="5"/>
        <v>3.331176064759858E-19</v>
      </c>
      <c r="E333" s="47">
        <f t="shared" si="5"/>
        <v>6.1378356717220549E-2</v>
      </c>
      <c r="F333" s="47">
        <f t="shared" si="5"/>
        <v>0.14484577638074136</v>
      </c>
      <c r="G333" s="47">
        <f t="shared" si="5"/>
        <v>0.15612696668338064</v>
      </c>
      <c r="H333" s="47"/>
      <c r="I333" s="47"/>
      <c r="J333" s="47"/>
      <c r="K333" s="47"/>
      <c r="L333" s="47"/>
    </row>
    <row r="334" spans="1:12">
      <c r="A334" s="47">
        <v>1.7</v>
      </c>
      <c r="B334" s="48">
        <f t="shared" si="5"/>
        <v>9.4049077376886947E-2</v>
      </c>
      <c r="C334" s="47">
        <f t="shared" si="5"/>
        <v>0.19723966545394447</v>
      </c>
      <c r="D334" s="47">
        <f t="shared" si="5"/>
        <v>5.1857294022007416E-20</v>
      </c>
      <c r="E334" s="47">
        <f t="shared" si="5"/>
        <v>6.1780331564064241E-2</v>
      </c>
      <c r="F334" s="47">
        <f t="shared" si="5"/>
        <v>0.13899244306549824</v>
      </c>
      <c r="G334" s="47">
        <f t="shared" si="5"/>
        <v>0.16148617983395713</v>
      </c>
      <c r="H334" s="47"/>
      <c r="I334" s="47"/>
      <c r="J334" s="47"/>
      <c r="K334" s="47"/>
      <c r="L334" s="47"/>
    </row>
    <row r="335" spans="1:12">
      <c r="A335" s="47">
        <v>1.8</v>
      </c>
      <c r="B335" s="48">
        <f t="shared" si="5"/>
        <v>7.8950158300894149E-2</v>
      </c>
      <c r="C335" s="47">
        <f t="shared" si="5"/>
        <v>0.1984762737385059</v>
      </c>
      <c r="D335" s="47">
        <f t="shared" si="5"/>
        <v>7.7562238634939214E-21</v>
      </c>
      <c r="E335" s="47">
        <f t="shared" si="5"/>
        <v>6.2167667801221418E-2</v>
      </c>
      <c r="F335" s="47">
        <f t="shared" si="5"/>
        <v>0.13304262494937741</v>
      </c>
      <c r="G335" s="47">
        <f t="shared" si="5"/>
        <v>0.16661230144589984</v>
      </c>
      <c r="H335" s="47"/>
      <c r="I335" s="47"/>
      <c r="J335" s="47"/>
      <c r="K335" s="47"/>
      <c r="L335" s="47"/>
    </row>
    <row r="336" spans="1:12">
      <c r="A336" s="47">
        <v>1.9</v>
      </c>
      <c r="B336" s="48">
        <f t="shared" si="5"/>
        <v>6.5615814774676595E-2</v>
      </c>
      <c r="C336" s="47">
        <f t="shared" si="5"/>
        <v>0.19922195704738202</v>
      </c>
      <c r="D336" s="47">
        <f t="shared" si="5"/>
        <v>1.1146000045441382E-21</v>
      </c>
      <c r="E336" s="47">
        <f t="shared" si="5"/>
        <v>6.2540057819489653E-2</v>
      </c>
      <c r="F336" s="47">
        <f t="shared" si="5"/>
        <v>0.12702952823459451</v>
      </c>
      <c r="G336" s="47">
        <f t="shared" si="5"/>
        <v>0.17147192750969195</v>
      </c>
      <c r="H336" s="47"/>
      <c r="I336" s="47"/>
      <c r="J336" s="47"/>
      <c r="K336" s="47"/>
      <c r="L336" s="47"/>
    </row>
    <row r="337" spans="1:12">
      <c r="A337" s="47">
        <v>2</v>
      </c>
      <c r="B337" s="48">
        <f t="shared" si="5"/>
        <v>5.3990966513188063E-2</v>
      </c>
      <c r="C337" s="47">
        <f t="shared" si="5"/>
        <v>0.19947114020071635</v>
      </c>
      <c r="D337" s="47">
        <f t="shared" si="5"/>
        <v>1.538919725341284E-22</v>
      </c>
      <c r="E337" s="47">
        <f t="shared" si="5"/>
        <v>6.2897204615498858E-2</v>
      </c>
      <c r="F337" s="47">
        <f t="shared" si="5"/>
        <v>0.12098536225957168</v>
      </c>
      <c r="G337" s="47">
        <f t="shared" si="5"/>
        <v>0.17603266338214976</v>
      </c>
      <c r="H337" s="47"/>
      <c r="I337" s="47"/>
      <c r="J337" s="47"/>
      <c r="K337" s="47"/>
      <c r="L337" s="47"/>
    </row>
    <row r="338" spans="1:12">
      <c r="A338" s="47">
        <v>2.1</v>
      </c>
      <c r="B338" s="48">
        <f t="shared" si="5"/>
        <v>4.3983595980427191E-2</v>
      </c>
      <c r="C338" s="47">
        <f t="shared" si="5"/>
        <v>0.19922195704738202</v>
      </c>
      <c r="D338" s="47">
        <f t="shared" si="5"/>
        <v>2.0414611188612202E-23</v>
      </c>
      <c r="E338" s="47">
        <f t="shared" si="5"/>
        <v>6.3238822186157562E-2</v>
      </c>
      <c r="F338" s="47">
        <f t="shared" si="5"/>
        <v>0.11494107034211651</v>
      </c>
      <c r="G338" s="47">
        <f t="shared" si="5"/>
        <v>0.18026348123082397</v>
      </c>
      <c r="H338" s="47"/>
      <c r="I338" s="47"/>
      <c r="J338" s="47"/>
      <c r="K338" s="47"/>
      <c r="L338" s="47"/>
    </row>
    <row r="339" spans="1:12">
      <c r="A339" s="47">
        <v>2.2000000000000002</v>
      </c>
      <c r="B339" s="48">
        <f t="shared" si="5"/>
        <v>3.5474592846231424E-2</v>
      </c>
      <c r="C339" s="47">
        <f t="shared" si="5"/>
        <v>0.1984762737385059</v>
      </c>
      <c r="D339" s="47">
        <f t="shared" si="5"/>
        <v>2.6019232398478259E-24</v>
      </c>
      <c r="E339" s="47">
        <f t="shared" si="5"/>
        <v>6.3564635910087361E-2</v>
      </c>
      <c r="F339" s="47">
        <f t="shared" si="5"/>
        <v>0.10892608851627526</v>
      </c>
      <c r="G339" s="47">
        <f t="shared" si="5"/>
        <v>0.1841350701516617</v>
      </c>
      <c r="H339" s="47"/>
      <c r="I339" s="47"/>
      <c r="J339" s="47"/>
      <c r="K339" s="47"/>
      <c r="L339" s="47"/>
    </row>
    <row r="340" spans="1:12">
      <c r="A340" s="47">
        <v>2.2999999999999998</v>
      </c>
      <c r="B340" s="48">
        <f t="shared" si="5"/>
        <v>2.8327037741601186E-2</v>
      </c>
      <c r="C340" s="47">
        <f t="shared" si="5"/>
        <v>0.19723966545394447</v>
      </c>
      <c r="D340" s="47">
        <f t="shared" si="5"/>
        <v>3.1862222654019336E-25</v>
      </c>
      <c r="E340" s="47">
        <f t="shared" si="5"/>
        <v>6.3874382915334441E-2</v>
      </c>
      <c r="F340" s="47">
        <f t="shared" si="5"/>
        <v>0.10296813435998739</v>
      </c>
      <c r="G340" s="47">
        <f t="shared" si="5"/>
        <v>0.18762017345846896</v>
      </c>
      <c r="H340" s="47"/>
      <c r="I340" s="47"/>
      <c r="J340" s="47"/>
      <c r="K340" s="47"/>
      <c r="L340" s="47"/>
    </row>
    <row r="341" spans="1:12">
      <c r="A341" s="47">
        <v>2.4</v>
      </c>
      <c r="B341" s="48">
        <f t="shared" si="5"/>
        <v>2.2394530294842899E-2</v>
      </c>
      <c r="C341" s="47">
        <f t="shared" si="5"/>
        <v>0.19552134698772797</v>
      </c>
      <c r="D341" s="47">
        <f t="shared" si="5"/>
        <v>3.7487448046835927E-26</v>
      </c>
      <c r="E341" s="47">
        <f t="shared" si="5"/>
        <v>6.4167812432669002E-2</v>
      </c>
      <c r="F341" s="47">
        <f t="shared" si="5"/>
        <v>9.7093027491606476E-2</v>
      </c>
      <c r="G341" s="47">
        <f t="shared" si="5"/>
        <v>0.19069390773026204</v>
      </c>
      <c r="H341" s="47"/>
      <c r="I341" s="47"/>
      <c r="J341" s="47"/>
      <c r="K341" s="47"/>
      <c r="L341" s="47"/>
    </row>
    <row r="342" spans="1:12">
      <c r="A342" s="47">
        <v>2.5</v>
      </c>
      <c r="B342" s="48">
        <f t="shared" si="5"/>
        <v>1.752830049356854E-2</v>
      </c>
      <c r="C342" s="47">
        <f t="shared" si="5"/>
        <v>0.19333405840142462</v>
      </c>
      <c r="D342" s="47">
        <f t="shared" si="5"/>
        <v>4.2376385070187075E-27</v>
      </c>
      <c r="E342" s="47">
        <f t="shared" si="5"/>
        <v>6.4444686133808202E-2</v>
      </c>
      <c r="F342" s="47">
        <f t="shared" si="5"/>
        <v>9.1324542694510957E-2</v>
      </c>
      <c r="G342" s="47">
        <f t="shared" si="5"/>
        <v>0.19333405840142462</v>
      </c>
      <c r="H342" s="47"/>
      <c r="I342" s="47"/>
      <c r="J342" s="47"/>
      <c r="K342" s="47"/>
      <c r="L342" s="47"/>
    </row>
    <row r="343" spans="1:12">
      <c r="A343" s="47">
        <v>2.6</v>
      </c>
      <c r="B343" s="48">
        <f t="shared" si="5"/>
        <v>1.3582969233685613E-2</v>
      </c>
      <c r="C343" s="47">
        <f t="shared" si="5"/>
        <v>0.19069390773026204</v>
      </c>
      <c r="D343" s="47">
        <f t="shared" si="5"/>
        <v>4.6024614176963104E-28</v>
      </c>
      <c r="E343" s="47">
        <f t="shared" si="5"/>
        <v>6.4704778453924472E-2</v>
      </c>
      <c r="F343" s="47">
        <f t="shared" si="5"/>
        <v>8.5684296023903678E-2</v>
      </c>
      <c r="G343" s="47">
        <f t="shared" si="5"/>
        <v>0.19552134698772797</v>
      </c>
      <c r="H343" s="47"/>
      <c r="I343" s="47"/>
      <c r="J343" s="47"/>
      <c r="K343" s="47"/>
      <c r="L343" s="47"/>
    </row>
    <row r="344" spans="1:12">
      <c r="A344" s="47">
        <v>2.7</v>
      </c>
      <c r="B344" s="48">
        <f t="shared" si="5"/>
        <v>1.0420934814422592E-2</v>
      </c>
      <c r="C344" s="47">
        <f t="shared" si="5"/>
        <v>0.18762017345846896</v>
      </c>
      <c r="D344" s="47">
        <f t="shared" si="5"/>
        <v>4.8026908000170719E-29</v>
      </c>
      <c r="E344" s="47">
        <f t="shared" si="5"/>
        <v>6.4947876897828091E-2</v>
      </c>
      <c r="F344" s="47">
        <f t="shared" si="5"/>
        <v>8.0191663670959798E-2</v>
      </c>
      <c r="G344" s="47">
        <f t="shared" si="5"/>
        <v>0.19723966545394447</v>
      </c>
      <c r="H344" s="47"/>
      <c r="I344" s="47"/>
      <c r="J344" s="47"/>
      <c r="K344" s="47"/>
      <c r="L344" s="47"/>
    </row>
    <row r="345" spans="1:12">
      <c r="A345" s="47">
        <v>2.8</v>
      </c>
      <c r="B345" s="48">
        <f t="shared" si="5"/>
        <v>7.9154515829799686E-3</v>
      </c>
      <c r="C345" s="47">
        <f t="shared" si="5"/>
        <v>0.1841350701516617</v>
      </c>
      <c r="D345" s="47">
        <f t="shared" si="5"/>
        <v>4.8151222636786018E-30</v>
      </c>
      <c r="E345" s="47">
        <f t="shared" si="5"/>
        <v>6.5173782329242647E-2</v>
      </c>
      <c r="F345" s="47">
        <f t="shared" si="5"/>
        <v>7.4863732817872439E-2</v>
      </c>
      <c r="G345" s="47">
        <f t="shared" si="5"/>
        <v>0.1984762737385059</v>
      </c>
      <c r="H345" s="47"/>
      <c r="I345" s="47"/>
      <c r="J345" s="47"/>
      <c r="K345" s="47"/>
      <c r="L345" s="47"/>
    </row>
    <row r="346" spans="1:12">
      <c r="A346" s="47">
        <v>2.9</v>
      </c>
      <c r="B346" s="48">
        <f t="shared" ref="B346:G377" si="6">_xlfn.NORM.DIST($A346,B$213,B$214,0)</f>
        <v>5.9525324197758538E-3</v>
      </c>
      <c r="C346" s="47">
        <f t="shared" si="6"/>
        <v>0.18026348123082397</v>
      </c>
      <c r="D346" s="47">
        <f t="shared" si="6"/>
        <v>4.6382935545122339E-31</v>
      </c>
      <c r="E346" s="47">
        <f t="shared" si="6"/>
        <v>6.5382309242622103E-2</v>
      </c>
      <c r="F346" s="47">
        <f t="shared" si="6"/>
        <v>6.9715283222680141E-2</v>
      </c>
      <c r="G346" s="47">
        <f t="shared" si="6"/>
        <v>0.19922195704738202</v>
      </c>
      <c r="H346" s="47"/>
      <c r="I346" s="47"/>
      <c r="J346" s="47"/>
      <c r="K346" s="47"/>
      <c r="L346" s="47"/>
    </row>
    <row r="347" spans="1:12">
      <c r="A347" s="47">
        <v>3</v>
      </c>
      <c r="B347" s="48">
        <f t="shared" si="6"/>
        <v>4.4318484119380075E-3</v>
      </c>
      <c r="C347" s="47">
        <f t="shared" si="6"/>
        <v>0.17603266338214976</v>
      </c>
      <c r="D347" s="47">
        <f t="shared" si="6"/>
        <v>4.2927674713261209E-32</v>
      </c>
      <c r="E347" s="47">
        <f t="shared" si="6"/>
        <v>6.5573286016989987E-2</v>
      </c>
      <c r="F347" s="47">
        <f t="shared" si="6"/>
        <v>6.4758797832945872E-2</v>
      </c>
      <c r="G347" s="47">
        <f t="shared" si="6"/>
        <v>0.19947114020071635</v>
      </c>
      <c r="H347" s="47"/>
      <c r="I347" s="47"/>
      <c r="J347" s="47"/>
      <c r="K347" s="47"/>
      <c r="L347" s="47"/>
    </row>
    <row r="348" spans="1:12">
      <c r="A348" s="47">
        <v>3.1</v>
      </c>
      <c r="B348" s="48">
        <f t="shared" si="6"/>
        <v>3.2668190561999182E-3</v>
      </c>
      <c r="C348" s="47">
        <f t="shared" si="6"/>
        <v>0.17147192750969195</v>
      </c>
      <c r="D348" s="47">
        <f t="shared" si="6"/>
        <v>3.8171982692736327E-33</v>
      </c>
      <c r="E348" s="47">
        <f t="shared" si="6"/>
        <v>6.574655515131482E-2</v>
      </c>
      <c r="F348" s="47">
        <f t="shared" si="6"/>
        <v>6.0004500348492792E-2</v>
      </c>
      <c r="G348" s="47">
        <f t="shared" si="6"/>
        <v>0.19922195704738202</v>
      </c>
      <c r="H348" s="47"/>
      <c r="I348" s="47"/>
      <c r="J348" s="47"/>
      <c r="K348" s="47"/>
      <c r="L348" s="47"/>
    </row>
    <row r="349" spans="1:12">
      <c r="A349" s="47">
        <v>3.2</v>
      </c>
      <c r="B349" s="48">
        <f t="shared" si="6"/>
        <v>2.3840882014648404E-3</v>
      </c>
      <c r="C349" s="47">
        <f t="shared" si="6"/>
        <v>0.16661230144589984</v>
      </c>
      <c r="D349" s="47">
        <f t="shared" si="6"/>
        <v>3.2612214696792902E-34</v>
      </c>
      <c r="E349" s="47">
        <f t="shared" si="6"/>
        <v>6.5901973480969614E-2</v>
      </c>
      <c r="F349" s="47">
        <f t="shared" si="6"/>
        <v>5.5460417339727772E-2</v>
      </c>
      <c r="G349" s="47">
        <f t="shared" si="6"/>
        <v>0.1984762737385059</v>
      </c>
      <c r="H349" s="47"/>
      <c r="I349" s="47"/>
      <c r="J349" s="47"/>
      <c r="K349" s="47"/>
      <c r="L349" s="47"/>
    </row>
    <row r="350" spans="1:12">
      <c r="A350" s="47">
        <v>3.3</v>
      </c>
      <c r="B350" s="48">
        <f t="shared" si="6"/>
        <v>1.7225689390536812E-3</v>
      </c>
      <c r="C350" s="47">
        <f t="shared" si="6"/>
        <v>0.16148617983395716</v>
      </c>
      <c r="D350" s="47">
        <f t="shared" si="6"/>
        <v>2.6769735985085759E-35</v>
      </c>
      <c r="E350" s="47">
        <f t="shared" si="6"/>
        <v>6.6039412374859205E-2</v>
      </c>
      <c r="F350" s="47">
        <f t="shared" si="6"/>
        <v>5.1132462281989019E-2</v>
      </c>
      <c r="G350" s="47">
        <f t="shared" si="6"/>
        <v>0.19723966545394447</v>
      </c>
      <c r="H350" s="47"/>
      <c r="I350" s="47"/>
      <c r="J350" s="47"/>
      <c r="K350" s="47"/>
      <c r="L350" s="47"/>
    </row>
    <row r="351" spans="1:12">
      <c r="A351" s="47">
        <v>3.4</v>
      </c>
      <c r="B351" s="48">
        <f t="shared" si="6"/>
        <v>1.2322191684730199E-3</v>
      </c>
      <c r="C351" s="47">
        <f t="shared" si="6"/>
        <v>0.15612696668338064</v>
      </c>
      <c r="D351" s="47">
        <f t="shared" si="6"/>
        <v>2.1112327004905475E-36</v>
      </c>
      <c r="E351" s="47">
        <f t="shared" si="6"/>
        <v>6.6158757912835306E-2</v>
      </c>
      <c r="F351" s="47">
        <f t="shared" si="6"/>
        <v>4.7024538688443474E-2</v>
      </c>
      <c r="G351" s="47">
        <f t="shared" si="6"/>
        <v>0.19552134698772797</v>
      </c>
      <c r="H351" s="47"/>
      <c r="I351" s="47"/>
      <c r="J351" s="47"/>
      <c r="K351" s="47"/>
      <c r="L351" s="47"/>
    </row>
    <row r="352" spans="1:12">
      <c r="A352" s="47">
        <v>3.5</v>
      </c>
      <c r="B352" s="48">
        <f t="shared" si="6"/>
        <v>8.7268269504576015E-4</v>
      </c>
      <c r="C352" s="47">
        <f t="shared" si="6"/>
        <v>0.15056871607740221</v>
      </c>
      <c r="D352" s="47">
        <f t="shared" si="6"/>
        <v>1.5997655514013625E-37</v>
      </c>
      <c r="E352" s="47">
        <f t="shared" si="6"/>
        <v>6.6259911043056993E-2</v>
      </c>
      <c r="F352" s="47">
        <f t="shared" si="6"/>
        <v>4.3138659413255766E-2</v>
      </c>
      <c r="G352" s="47">
        <f t="shared" si="6"/>
        <v>0.19333405840142462</v>
      </c>
      <c r="H352" s="47"/>
      <c r="I352" s="47"/>
      <c r="J352" s="47"/>
      <c r="K352" s="47"/>
      <c r="L352" s="47"/>
    </row>
    <row r="353" spans="1:12">
      <c r="A353" s="47">
        <v>3.6</v>
      </c>
      <c r="B353" s="48">
        <f t="shared" si="6"/>
        <v>6.119019301137719E-4</v>
      </c>
      <c r="C353" s="47">
        <f t="shared" si="6"/>
        <v>0.14484577638074136</v>
      </c>
      <c r="D353" s="47">
        <f t="shared" si="6"/>
        <v>1.1646751199473138E-38</v>
      </c>
      <c r="E353" s="47">
        <f t="shared" si="6"/>
        <v>6.6342787718992033E-2</v>
      </c>
      <c r="F353" s="47">
        <f t="shared" si="6"/>
        <v>3.9475079150447075E-2</v>
      </c>
      <c r="G353" s="47">
        <f t="shared" si="6"/>
        <v>0.19069390773026204</v>
      </c>
      <c r="H353" s="47"/>
      <c r="I353" s="47"/>
      <c r="J353" s="47"/>
      <c r="K353" s="47"/>
      <c r="L353" s="47"/>
    </row>
    <row r="354" spans="1:12">
      <c r="A354" s="47">
        <v>3.7</v>
      </c>
      <c r="B354" s="48">
        <f t="shared" si="6"/>
        <v>4.2478027055075143E-4</v>
      </c>
      <c r="C354" s="47">
        <f t="shared" si="6"/>
        <v>0.13899244306549821</v>
      </c>
      <c r="D354" s="47">
        <f t="shared" si="6"/>
        <v>8.1466953550556906E-40</v>
      </c>
      <c r="E354" s="47">
        <f t="shared" si="6"/>
        <v>6.6407319015794011E-2</v>
      </c>
      <c r="F354" s="47">
        <f t="shared" si="6"/>
        <v>3.6032437168108992E-2</v>
      </c>
      <c r="G354" s="47">
        <f t="shared" si="6"/>
        <v>0.18762017345846896</v>
      </c>
      <c r="H354" s="47"/>
      <c r="I354" s="47"/>
      <c r="J354" s="47"/>
      <c r="K354" s="47"/>
      <c r="L354" s="47"/>
    </row>
    <row r="355" spans="1:12">
      <c r="A355" s="47">
        <v>3.8</v>
      </c>
      <c r="B355" s="48">
        <f t="shared" si="6"/>
        <v>2.9194692579146027E-4</v>
      </c>
      <c r="C355" s="47">
        <f t="shared" si="6"/>
        <v>0.13304262494937744</v>
      </c>
      <c r="D355" s="47">
        <f t="shared" si="6"/>
        <v>5.4750283847106169E-41</v>
      </c>
      <c r="E355" s="47">
        <f t="shared" si="6"/>
        <v>6.6453451225829505E-2</v>
      </c>
      <c r="F355" s="47">
        <f t="shared" si="6"/>
        <v>3.2807907387338298E-2</v>
      </c>
      <c r="G355" s="47">
        <f t="shared" si="6"/>
        <v>0.1841350701516617</v>
      </c>
      <c r="H355" s="47"/>
      <c r="I355" s="47"/>
      <c r="J355" s="47"/>
      <c r="K355" s="47"/>
      <c r="L355" s="47"/>
    </row>
    <row r="356" spans="1:12">
      <c r="A356" s="47">
        <v>3.9</v>
      </c>
      <c r="B356" s="48">
        <f t="shared" si="6"/>
        <v>1.9865547139277272E-4</v>
      </c>
      <c r="C356" s="47">
        <f t="shared" si="6"/>
        <v>0.12702952823459451</v>
      </c>
      <c r="D356" s="47">
        <f t="shared" si="6"/>
        <v>3.5352448205070025E-42</v>
      </c>
      <c r="E356" s="47">
        <f t="shared" si="6"/>
        <v>6.6481145933170283E-2</v>
      </c>
      <c r="F356" s="47">
        <f t="shared" si="6"/>
        <v>2.9797353034408038E-2</v>
      </c>
      <c r="G356" s="47">
        <f t="shared" si="6"/>
        <v>0.18026348123082397</v>
      </c>
      <c r="H356" s="47"/>
      <c r="I356" s="47"/>
      <c r="J356" s="47"/>
      <c r="K356" s="47"/>
      <c r="L356" s="47"/>
    </row>
    <row r="357" spans="1:12">
      <c r="A357" s="47">
        <v>4</v>
      </c>
      <c r="B357" s="48">
        <f t="shared" si="6"/>
        <v>1.3383022576488537E-4</v>
      </c>
      <c r="C357" s="47">
        <f t="shared" si="6"/>
        <v>0.12098536225957168</v>
      </c>
      <c r="D357" s="47">
        <f t="shared" si="6"/>
        <v>2.1932131187779425E-43</v>
      </c>
      <c r="E357" s="47">
        <f t="shared" si="6"/>
        <v>6.6490380066905441E-2</v>
      </c>
      <c r="F357" s="47">
        <f t="shared" si="6"/>
        <v>2.6995483256594031E-2</v>
      </c>
      <c r="G357" s="47">
        <f t="shared" si="6"/>
        <v>0.17603266338214976</v>
      </c>
      <c r="H357" s="47"/>
      <c r="I357" s="47"/>
      <c r="J357" s="47"/>
      <c r="K357" s="47"/>
      <c r="L357" s="47"/>
    </row>
    <row r="358" spans="1:12">
      <c r="A358" s="47">
        <v>4.0999999999999002</v>
      </c>
      <c r="B358" s="48">
        <f t="shared" si="6"/>
        <v>8.9261657177169398E-5</v>
      </c>
      <c r="C358" s="47">
        <f t="shared" si="6"/>
        <v>0.11494107034212253</v>
      </c>
      <c r="D358" s="47">
        <f t="shared" si="6"/>
        <v>1.3072853550674285E-44</v>
      </c>
      <c r="E358" s="47">
        <f t="shared" si="6"/>
        <v>6.648114593317031E-2</v>
      </c>
      <c r="F358" s="47">
        <f t="shared" si="6"/>
        <v>2.4396009289593876E-2</v>
      </c>
      <c r="G358" s="47">
        <f t="shared" si="6"/>
        <v>0.17147192750969667</v>
      </c>
      <c r="H358" s="47"/>
      <c r="I358" s="47"/>
      <c r="J358" s="47"/>
      <c r="K358" s="47"/>
      <c r="L358" s="47"/>
    </row>
    <row r="359" spans="1:12">
      <c r="A359" s="47">
        <v>4.1999999999998998</v>
      </c>
      <c r="B359" s="48">
        <f t="shared" si="6"/>
        <v>5.894306775656467E-5</v>
      </c>
      <c r="C359" s="47">
        <f t="shared" si="6"/>
        <v>0.10892608851628127</v>
      </c>
      <c r="D359" s="47">
        <f t="shared" si="6"/>
        <v>7.4866611597917228E-46</v>
      </c>
      <c r="E359" s="47">
        <f t="shared" si="6"/>
        <v>6.6453451225829532E-2</v>
      </c>
      <c r="F359" s="47">
        <f t="shared" si="6"/>
        <v>2.199179799021591E-2</v>
      </c>
      <c r="G359" s="47">
        <f t="shared" si="6"/>
        <v>0.16661230144590483</v>
      </c>
      <c r="H359" s="47"/>
      <c r="I359" s="47"/>
      <c r="J359" s="47"/>
      <c r="K359" s="47"/>
      <c r="L359" s="47"/>
    </row>
    <row r="360" spans="1:12">
      <c r="A360" s="47">
        <v>4.2999999999999003</v>
      </c>
      <c r="B360" s="48">
        <f t="shared" si="6"/>
        <v>3.8535196742103623E-5</v>
      </c>
      <c r="C360" s="47">
        <f t="shared" si="6"/>
        <v>0.10296813435999329</v>
      </c>
      <c r="D360" s="47">
        <f t="shared" si="6"/>
        <v>4.1194020448298633E-47</v>
      </c>
      <c r="E360" s="47">
        <f t="shared" si="6"/>
        <v>6.6407319015794067E-2</v>
      </c>
      <c r="F360" s="47">
        <f t="shared" si="6"/>
        <v>1.9775020794687227E-2</v>
      </c>
      <c r="G360" s="47">
        <f t="shared" si="6"/>
        <v>0.16148617983396238</v>
      </c>
      <c r="H360" s="47"/>
      <c r="I360" s="47"/>
      <c r="J360" s="47"/>
      <c r="K360" s="47"/>
      <c r="L360" s="47"/>
    </row>
    <row r="361" spans="1:12">
      <c r="A361" s="47">
        <v>4.3999999999999</v>
      </c>
      <c r="B361" s="48">
        <f t="shared" si="6"/>
        <v>2.4942471290064564E-5</v>
      </c>
      <c r="C361" s="47">
        <f t="shared" si="6"/>
        <v>9.7093027491612291E-2</v>
      </c>
      <c r="D361" s="47">
        <f t="shared" si="6"/>
        <v>2.177751910661911E-48</v>
      </c>
      <c r="E361" s="47">
        <f t="shared" si="6"/>
        <v>6.6342787718992116E-2</v>
      </c>
      <c r="F361" s="47">
        <f t="shared" si="6"/>
        <v>1.7737296423117672E-2</v>
      </c>
      <c r="G361" s="47">
        <f t="shared" si="6"/>
        <v>0.1561269666833861</v>
      </c>
      <c r="H361" s="47"/>
      <c r="I361" s="47"/>
      <c r="J361" s="47"/>
      <c r="K361" s="47"/>
      <c r="L361" s="47"/>
    </row>
    <row r="362" spans="1:12">
      <c r="A362" s="47">
        <v>4.4999999999998996</v>
      </c>
      <c r="B362" s="48">
        <f t="shared" si="6"/>
        <v>1.5983741106912688E-5</v>
      </c>
      <c r="C362" s="47">
        <f t="shared" si="6"/>
        <v>9.1324542694516689E-2</v>
      </c>
      <c r="D362" s="47">
        <f t="shared" si="6"/>
        <v>1.1061419099722158E-49</v>
      </c>
      <c r="E362" s="47">
        <f t="shared" si="6"/>
        <v>6.625991104305709E-2</v>
      </c>
      <c r="F362" s="47">
        <f t="shared" si="6"/>
        <v>1.5869825917835499E-2</v>
      </c>
      <c r="G362" s="47">
        <f t="shared" si="6"/>
        <v>0.15056871607740788</v>
      </c>
      <c r="H362" s="47"/>
      <c r="I362" s="47"/>
      <c r="J362" s="47"/>
      <c r="K362" s="47"/>
      <c r="L362" s="47"/>
    </row>
    <row r="363" spans="1:12">
      <c r="A363" s="47">
        <v>4.5999999999999002</v>
      </c>
      <c r="B363" s="48">
        <f t="shared" si="6"/>
        <v>1.0140852065491407E-5</v>
      </c>
      <c r="C363" s="47">
        <f t="shared" si="6"/>
        <v>8.5684296023909243E-2</v>
      </c>
      <c r="D363" s="47">
        <f t="shared" si="6"/>
        <v>5.3981072887929157E-51</v>
      </c>
      <c r="E363" s="47">
        <f t="shared" si="6"/>
        <v>6.6158757912835417E-2</v>
      </c>
      <c r="F363" s="47">
        <f t="shared" si="6"/>
        <v>1.4163518870802215E-2</v>
      </c>
      <c r="G363" s="47">
        <f t="shared" si="6"/>
        <v>0.14484577638074717</v>
      </c>
      <c r="H363" s="47"/>
      <c r="I363" s="47"/>
      <c r="J363" s="47"/>
      <c r="K363" s="47"/>
      <c r="L363" s="47"/>
    </row>
    <row r="364" spans="1:12">
      <c r="A364" s="47">
        <v>4.6999999999998998</v>
      </c>
      <c r="B364" s="48">
        <f t="shared" si="6"/>
        <v>6.3698251788701002E-6</v>
      </c>
      <c r="C364" s="47">
        <f t="shared" si="6"/>
        <v>8.0191663670965224E-2</v>
      </c>
      <c r="D364" s="47">
        <f t="shared" si="6"/>
        <v>2.5310480932173449E-52</v>
      </c>
      <c r="E364" s="47">
        <f t="shared" si="6"/>
        <v>6.6039412374859316E-2</v>
      </c>
      <c r="F364" s="47">
        <f t="shared" si="6"/>
        <v>1.2609109957598681E-2</v>
      </c>
      <c r="G364" s="47">
        <f t="shared" si="6"/>
        <v>0.13899244306550415</v>
      </c>
      <c r="H364" s="47"/>
      <c r="I364" s="47"/>
      <c r="J364" s="47"/>
      <c r="K364" s="47"/>
      <c r="L364" s="47"/>
    </row>
    <row r="365" spans="1:12">
      <c r="A365" s="47">
        <v>4.7999999999999003</v>
      </c>
      <c r="B365" s="48">
        <f t="shared" si="6"/>
        <v>3.9612990910339684E-6</v>
      </c>
      <c r="C365" s="47">
        <f t="shared" si="6"/>
        <v>7.4863732817877657E-2</v>
      </c>
      <c r="D365" s="47">
        <f t="shared" si="6"/>
        <v>1.1402169781917899E-53</v>
      </c>
      <c r="E365" s="47">
        <f t="shared" si="6"/>
        <v>6.5901973480969767E-2</v>
      </c>
      <c r="F365" s="47">
        <f t="shared" si="6"/>
        <v>1.1197265147422789E-2</v>
      </c>
      <c r="G365" s="47">
        <f t="shared" si="6"/>
        <v>0.13304262494938338</v>
      </c>
      <c r="H365" s="47"/>
      <c r="I365" s="47"/>
      <c r="J365" s="47"/>
      <c r="K365" s="47"/>
      <c r="L365" s="47"/>
    </row>
    <row r="366" spans="1:12">
      <c r="A366" s="47">
        <v>4.8999999999999</v>
      </c>
      <c r="B366" s="48">
        <f t="shared" si="6"/>
        <v>2.4389607458945524E-6</v>
      </c>
      <c r="C366" s="47">
        <f t="shared" si="6"/>
        <v>6.9715283222685193E-2</v>
      </c>
      <c r="D366" s="47">
        <f t="shared" si="6"/>
        <v>4.9351781031468281E-55</v>
      </c>
      <c r="E366" s="47">
        <f t="shared" si="6"/>
        <v>6.5746555151314987E-2</v>
      </c>
      <c r="F366" s="47">
        <f t="shared" si="6"/>
        <v>9.918677195898876E-3</v>
      </c>
      <c r="G366" s="47">
        <f t="shared" si="6"/>
        <v>0.12702952823460054</v>
      </c>
      <c r="H366" s="47"/>
      <c r="I366" s="47"/>
      <c r="J366" s="47"/>
      <c r="K366" s="47"/>
      <c r="L366" s="47"/>
    </row>
    <row r="367" spans="1:12">
      <c r="A367" s="47">
        <v>4.9999999999998996</v>
      </c>
      <c r="B367" s="48">
        <f t="shared" si="6"/>
        <v>1.4867195147350426E-6</v>
      </c>
      <c r="C367" s="47">
        <f t="shared" si="6"/>
        <v>6.4758797832950743E-2</v>
      </c>
      <c r="D367" s="47">
        <f t="shared" si="6"/>
        <v>2.0523261455903984E-56</v>
      </c>
      <c r="E367" s="47">
        <f t="shared" si="6"/>
        <v>6.5573286016990168E-2</v>
      </c>
      <c r="F367" s="47">
        <f t="shared" si="6"/>
        <v>8.7641502467853682E-3</v>
      </c>
      <c r="G367" s="47">
        <f t="shared" si="6"/>
        <v>0.12098536225957775</v>
      </c>
      <c r="H367" s="47"/>
      <c r="I367" s="47"/>
      <c r="J367" s="47"/>
      <c r="K367" s="47"/>
      <c r="L367" s="47"/>
    </row>
    <row r="368" spans="1:12">
      <c r="A368" s="47">
        <v>5.0999999999999002</v>
      </c>
      <c r="B368" s="48">
        <f t="shared" si="6"/>
        <v>8.9724351623878955E-7</v>
      </c>
      <c r="C368" s="47">
        <f t="shared" si="6"/>
        <v>6.0004500348497442E-2</v>
      </c>
      <c r="D368" s="47">
        <f t="shared" si="6"/>
        <v>8.200081071693007E-58</v>
      </c>
      <c r="E368" s="47">
        <f t="shared" si="6"/>
        <v>6.5382309242622297E-2</v>
      </c>
      <c r="F368" s="47">
        <f t="shared" si="6"/>
        <v>7.7246735671985681E-3</v>
      </c>
      <c r="G368" s="47">
        <f t="shared" si="6"/>
        <v>0.11494107034212253</v>
      </c>
      <c r="H368" s="47"/>
      <c r="I368" s="47"/>
      <c r="J368" s="47"/>
      <c r="K368" s="47"/>
      <c r="L368" s="47"/>
    </row>
    <row r="369" spans="1:12">
      <c r="A369" s="47">
        <v>5.1999999999998998</v>
      </c>
      <c r="B369" s="48">
        <f t="shared" si="6"/>
        <v>5.361035344700414E-7</v>
      </c>
      <c r="C369" s="47">
        <f t="shared" si="6"/>
        <v>5.5460417339732226E-2</v>
      </c>
      <c r="D369" s="47">
        <f t="shared" si="6"/>
        <v>3.1478797595635783E-59</v>
      </c>
      <c r="E369" s="47">
        <f t="shared" si="6"/>
        <v>6.5173782329242869E-2</v>
      </c>
      <c r="F369" s="47">
        <f t="shared" si="6"/>
        <v>6.7914846168436937E-3</v>
      </c>
      <c r="G369" s="47">
        <f t="shared" si="6"/>
        <v>0.10892608851628127</v>
      </c>
      <c r="H369" s="47"/>
      <c r="I369" s="47"/>
      <c r="J369" s="47"/>
      <c r="K369" s="47"/>
      <c r="L369" s="47"/>
    </row>
    <row r="370" spans="1:12">
      <c r="A370" s="47">
        <v>5.2999999999999003</v>
      </c>
      <c r="B370" s="48">
        <f t="shared" si="6"/>
        <v>3.1713492167176488E-7</v>
      </c>
      <c r="C370" s="47">
        <f t="shared" si="6"/>
        <v>5.113246228199321E-2</v>
      </c>
      <c r="D370" s="47">
        <f t="shared" si="6"/>
        <v>1.1610377613095728E-60</v>
      </c>
      <c r="E370" s="47">
        <f t="shared" si="6"/>
        <v>6.4947876897828313E-2</v>
      </c>
      <c r="F370" s="47">
        <f t="shared" si="6"/>
        <v>5.9561218038033745E-3</v>
      </c>
      <c r="G370" s="47">
        <f t="shared" si="6"/>
        <v>0.10296813435999329</v>
      </c>
      <c r="H370" s="47"/>
      <c r="I370" s="47"/>
      <c r="J370" s="47"/>
      <c r="K370" s="47"/>
      <c r="L370" s="47"/>
    </row>
    <row r="371" spans="1:12">
      <c r="A371" s="47">
        <v>5.3999999999999</v>
      </c>
      <c r="B371" s="48">
        <f t="shared" si="6"/>
        <v>1.8573618445562961E-7</v>
      </c>
      <c r="C371" s="47">
        <f t="shared" si="6"/>
        <v>4.7024538688447456E-2</v>
      </c>
      <c r="D371" s="47">
        <f t="shared" si="6"/>
        <v>4.1143646060711397E-62</v>
      </c>
      <c r="E371" s="47">
        <f t="shared" si="6"/>
        <v>6.4704778453924722E-2</v>
      </c>
      <c r="F371" s="47">
        <f t="shared" si="6"/>
        <v>5.210467407212001E-3</v>
      </c>
      <c r="G371" s="47">
        <f t="shared" si="6"/>
        <v>9.7093027491612291E-2</v>
      </c>
      <c r="H371" s="47"/>
      <c r="I371" s="47"/>
      <c r="J371" s="47"/>
      <c r="K371" s="47"/>
      <c r="L371" s="47"/>
    </row>
    <row r="372" spans="1:12">
      <c r="A372" s="47">
        <v>5.4999999999998996</v>
      </c>
      <c r="B372" s="48">
        <f t="shared" si="6"/>
        <v>1.0769760042549228E-7</v>
      </c>
      <c r="C372" s="47">
        <f t="shared" si="6"/>
        <v>4.3138659413259554E-2</v>
      </c>
      <c r="D372" s="47">
        <f t="shared" si="6"/>
        <v>1.4008364268684543E-63</v>
      </c>
      <c r="E372" s="47">
        <f t="shared" si="6"/>
        <v>6.4444686133808479E-2</v>
      </c>
      <c r="F372" s="47">
        <f t="shared" si="6"/>
        <v>4.5467812507961544E-3</v>
      </c>
      <c r="G372" s="47">
        <f t="shared" si="6"/>
        <v>9.1324542694516689E-2</v>
      </c>
      <c r="H372" s="47"/>
      <c r="I372" s="47"/>
      <c r="J372" s="47"/>
      <c r="K372" s="47"/>
      <c r="L372" s="47"/>
    </row>
    <row r="373" spans="1:12">
      <c r="A373" s="47">
        <v>5.5999999999999002</v>
      </c>
      <c r="B373" s="48">
        <f t="shared" si="6"/>
        <v>6.182620500169305E-8</v>
      </c>
      <c r="C373" s="47">
        <f t="shared" si="6"/>
        <v>3.9475079150450627E-2</v>
      </c>
      <c r="D373" s="47">
        <f t="shared" si="6"/>
        <v>4.5824770474145171E-65</v>
      </c>
      <c r="E373" s="47">
        <f t="shared" si="6"/>
        <v>6.416781243266928E-2</v>
      </c>
      <c r="F373" s="47">
        <f t="shared" si="6"/>
        <v>3.9577257914905359E-3</v>
      </c>
      <c r="G373" s="47">
        <f t="shared" si="6"/>
        <v>8.5684296023909243E-2</v>
      </c>
      <c r="H373" s="47"/>
      <c r="I373" s="47"/>
      <c r="J373" s="47"/>
      <c r="K373" s="47"/>
      <c r="L373" s="47"/>
    </row>
    <row r="374" spans="1:12">
      <c r="A374" s="47">
        <v>5.6999999999998998</v>
      </c>
      <c r="B374" s="48">
        <f t="shared" si="6"/>
        <v>3.5139550948224438E-8</v>
      </c>
      <c r="C374" s="47">
        <f t="shared" si="6"/>
        <v>3.6032437168112337E-2</v>
      </c>
      <c r="D374" s="47">
        <f t="shared" si="6"/>
        <v>1.4402616305488173E-66</v>
      </c>
      <c r="E374" s="47">
        <f t="shared" si="6"/>
        <v>6.3874382915334746E-2</v>
      </c>
      <c r="F374" s="47">
        <f t="shared" si="6"/>
        <v>3.4363833453074769E-3</v>
      </c>
      <c r="G374" s="47">
        <f t="shared" si="6"/>
        <v>8.0191663670965224E-2</v>
      </c>
      <c r="H374" s="47"/>
      <c r="I374" s="47"/>
      <c r="J374" s="47"/>
      <c r="K374" s="47"/>
      <c r="L374" s="47"/>
    </row>
    <row r="375" spans="1:12">
      <c r="A375" s="47">
        <v>5.7999999999999003</v>
      </c>
      <c r="B375" s="48">
        <f t="shared" si="6"/>
        <v>1.9773196406256123E-8</v>
      </c>
      <c r="C375" s="47">
        <f t="shared" si="6"/>
        <v>3.2807907387341406E-2</v>
      </c>
      <c r="D375" s="47">
        <f t="shared" si="6"/>
        <v>4.3492132686135025E-68</v>
      </c>
      <c r="E375" s="47">
        <f t="shared" si="6"/>
        <v>6.3564635910087666E-2</v>
      </c>
      <c r="F375" s="47">
        <f t="shared" si="6"/>
        <v>2.9762662098883575E-3</v>
      </c>
      <c r="G375" s="47">
        <f t="shared" si="6"/>
        <v>7.4863732817877657E-2</v>
      </c>
      <c r="H375" s="47"/>
      <c r="I375" s="47"/>
      <c r="J375" s="47"/>
      <c r="K375" s="47"/>
      <c r="L375" s="47"/>
    </row>
    <row r="376" spans="1:12">
      <c r="A376" s="47">
        <v>5.8999999999999</v>
      </c>
      <c r="B376" s="48">
        <f t="shared" si="6"/>
        <v>1.1015763624688805E-8</v>
      </c>
      <c r="C376" s="47">
        <f t="shared" si="6"/>
        <v>2.9797353034410945E-2</v>
      </c>
      <c r="D376" s="47">
        <f t="shared" si="6"/>
        <v>1.2618514711253028E-69</v>
      </c>
      <c r="E376" s="47">
        <f t="shared" si="6"/>
        <v>6.3238822186157895E-2</v>
      </c>
      <c r="F376" s="47">
        <f t="shared" si="6"/>
        <v>2.5713204615273487E-3</v>
      </c>
      <c r="G376" s="47">
        <f t="shared" si="6"/>
        <v>6.9715283222685193E-2</v>
      </c>
      <c r="H376" s="47"/>
      <c r="I376" s="47"/>
      <c r="J376" s="47"/>
      <c r="K376" s="47"/>
      <c r="L376" s="47"/>
    </row>
    <row r="377" spans="1:12">
      <c r="A377" s="47">
        <v>5.9999999999998996</v>
      </c>
      <c r="B377" s="48">
        <f t="shared" si="6"/>
        <v>6.0758828498269555E-9</v>
      </c>
      <c r="C377" s="47">
        <f t="shared" si="6"/>
        <v>2.6995483256596738E-2</v>
      </c>
      <c r="D377" s="47">
        <f t="shared" si="6"/>
        <v>3.5174990852028045E-71</v>
      </c>
      <c r="E377" s="47">
        <f t="shared" si="6"/>
        <v>6.2897204615499219E-2</v>
      </c>
      <c r="F377" s="47">
        <f t="shared" si="6"/>
        <v>2.2159242059693381E-3</v>
      </c>
      <c r="G377" s="47">
        <f t="shared" si="6"/>
        <v>6.4758797832950743E-2</v>
      </c>
      <c r="H377" s="47"/>
      <c r="I377" s="47"/>
      <c r="J377" s="47"/>
      <c r="K377" s="47"/>
      <c r="L377" s="47"/>
    </row>
    <row r="378" spans="1:12">
      <c r="A378" s="47">
        <v>6.0999999999999002</v>
      </c>
      <c r="B378" s="48">
        <f t="shared" ref="B378:G417" si="7">_xlfn.NORM.DIST($A378,B$213,B$214,0)</f>
        <v>3.3178842435493203E-9</v>
      </c>
      <c r="C378" s="47">
        <f t="shared" si="7"/>
        <v>2.4396009289593876E-2</v>
      </c>
      <c r="D378" s="47">
        <f t="shared" si="7"/>
        <v>9.4208040062142371E-73</v>
      </c>
      <c r="E378" s="47">
        <f t="shared" si="7"/>
        <v>6.2540057819490014E-2</v>
      </c>
      <c r="F378" s="47">
        <f t="shared" si="7"/>
        <v>1.9048810491111945E-3</v>
      </c>
      <c r="G378" s="47">
        <f t="shared" si="7"/>
        <v>6.0004500348497442E-2</v>
      </c>
      <c r="H378" s="47"/>
      <c r="I378" s="47"/>
      <c r="J378" s="47"/>
      <c r="K378" s="47"/>
      <c r="L378" s="47"/>
    </row>
    <row r="379" spans="1:12">
      <c r="A379" s="47">
        <v>6.1999999999998998</v>
      </c>
      <c r="B379" s="48">
        <f t="shared" si="7"/>
        <v>1.7937839079652011E-9</v>
      </c>
      <c r="C379" s="47">
        <f t="shared" si="7"/>
        <v>2.199179799021591E-2</v>
      </c>
      <c r="D379" s="47">
        <f t="shared" si="7"/>
        <v>2.4242095898246524E-74</v>
      </c>
      <c r="E379" s="47">
        <f t="shared" si="7"/>
        <v>6.21676678012218E-2</v>
      </c>
      <c r="F379" s="47">
        <f t="shared" si="7"/>
        <v>1.6334095281002145E-3</v>
      </c>
      <c r="G379" s="47">
        <f t="shared" si="7"/>
        <v>5.5460417339732226E-2</v>
      </c>
      <c r="H379" s="47"/>
      <c r="I379" s="47"/>
      <c r="J379" s="47"/>
      <c r="K379" s="47"/>
      <c r="L379" s="47"/>
    </row>
    <row r="380" spans="1:12">
      <c r="A380" s="47">
        <v>6.2999999999999003</v>
      </c>
      <c r="B380" s="48">
        <f t="shared" si="7"/>
        <v>9.6014333703183375E-10</v>
      </c>
      <c r="C380" s="47">
        <f t="shared" si="7"/>
        <v>1.9775020794687227E-2</v>
      </c>
      <c r="D380" s="47">
        <f t="shared" si="7"/>
        <v>5.9935009963679367E-76</v>
      </c>
      <c r="E380" s="47">
        <f t="shared" si="7"/>
        <v>6.1780331564064629E-2</v>
      </c>
      <c r="F380" s="47">
        <f t="shared" si="7"/>
        <v>1.397129207439942E-3</v>
      </c>
      <c r="G380" s="47">
        <f t="shared" si="7"/>
        <v>5.113246228199321E-2</v>
      </c>
      <c r="H380" s="47"/>
      <c r="I380" s="47"/>
      <c r="J380" s="47"/>
      <c r="K380" s="47"/>
      <c r="L380" s="47"/>
    </row>
    <row r="381" spans="1:12">
      <c r="A381" s="47">
        <v>6.3999999999999</v>
      </c>
      <c r="B381" s="48">
        <f t="shared" si="7"/>
        <v>5.0881402816483104E-10</v>
      </c>
      <c r="C381" s="47">
        <f t="shared" si="7"/>
        <v>1.7737296423117672E-2</v>
      </c>
      <c r="D381" s="47">
        <f t="shared" si="7"/>
        <v>1.4237024078531812E-77</v>
      </c>
      <c r="E381" s="47">
        <f t="shared" si="7"/>
        <v>6.1378356717220972E-2</v>
      </c>
      <c r="F381" s="47">
        <f t="shared" si="7"/>
        <v>1.1920441007326119E-3</v>
      </c>
      <c r="G381" s="47">
        <f t="shared" si="7"/>
        <v>4.7024538688447456E-2</v>
      </c>
      <c r="H381" s="47"/>
      <c r="I381" s="47"/>
      <c r="J381" s="47"/>
      <c r="K381" s="47"/>
      <c r="L381" s="47"/>
    </row>
    <row r="382" spans="1:12">
      <c r="A382" s="47">
        <v>6.4999999999998996</v>
      </c>
      <c r="B382" s="48">
        <f t="shared" si="7"/>
        <v>2.6695566147645973E-10</v>
      </c>
      <c r="C382" s="47">
        <f t="shared" si="7"/>
        <v>1.5869825917835499E-2</v>
      </c>
      <c r="D382" s="47">
        <f t="shared" si="7"/>
        <v>3.2492720735594986E-79</v>
      </c>
      <c r="E382" s="47">
        <f t="shared" si="7"/>
        <v>6.0962061069000824E-2</v>
      </c>
      <c r="F382" s="47">
        <f t="shared" si="7"/>
        <v>1.0145240286500497E-3</v>
      </c>
      <c r="G382" s="47">
        <f t="shared" si="7"/>
        <v>4.3138659413259554E-2</v>
      </c>
      <c r="H382" s="47"/>
      <c r="I382" s="47"/>
      <c r="J382" s="47"/>
      <c r="K382" s="47"/>
      <c r="L382" s="47"/>
    </row>
    <row r="383" spans="1:12">
      <c r="A383" s="47">
        <v>6.5999999999999002</v>
      </c>
      <c r="B383" s="48">
        <f t="shared" si="7"/>
        <v>1.3866799941662284E-10</v>
      </c>
      <c r="C383" s="47">
        <f t="shared" si="7"/>
        <v>1.4163518870802215E-2</v>
      </c>
      <c r="D383" s="47">
        <f t="shared" si="7"/>
        <v>7.1249391080301813E-81</v>
      </c>
      <c r="E383" s="47">
        <f t="shared" si="7"/>
        <v>6.0531772208570103E-2</v>
      </c>
      <c r="F383" s="47">
        <f t="shared" si="7"/>
        <v>8.612844695269821E-4</v>
      </c>
      <c r="G383" s="47">
        <f t="shared" si="7"/>
        <v>3.9475079150450627E-2</v>
      </c>
      <c r="H383" s="47"/>
      <c r="I383" s="47"/>
      <c r="J383" s="47"/>
      <c r="K383" s="47"/>
      <c r="L383" s="47"/>
    </row>
    <row r="384" spans="1:12">
      <c r="A384" s="47">
        <v>6.6999999999998998</v>
      </c>
      <c r="B384" s="48">
        <f t="shared" si="7"/>
        <v>7.1313281240008637E-11</v>
      </c>
      <c r="C384" s="47">
        <f t="shared" si="7"/>
        <v>1.2609109957598681E-2</v>
      </c>
      <c r="D384" s="47">
        <f t="shared" si="7"/>
        <v>1.5010821372968558E-82</v>
      </c>
      <c r="E384" s="47">
        <f t="shared" si="7"/>
        <v>6.0087827076941776E-2</v>
      </c>
      <c r="F384" s="47">
        <f t="shared" si="7"/>
        <v>7.2936540233349534E-4</v>
      </c>
      <c r="G384" s="47">
        <f t="shared" si="7"/>
        <v>3.6032437168112337E-2</v>
      </c>
      <c r="H384" s="47"/>
      <c r="I384" s="47"/>
      <c r="J384" s="47"/>
      <c r="K384" s="47"/>
      <c r="L384" s="47"/>
    </row>
    <row r="385" spans="1:12">
      <c r="A385" s="47">
        <v>6.7999999999999003</v>
      </c>
      <c r="B385" s="48">
        <f t="shared" si="7"/>
        <v>3.6309615017942516E-11</v>
      </c>
      <c r="C385" s="47">
        <f t="shared" si="7"/>
        <v>1.1197265147422789E-2</v>
      </c>
      <c r="D385" s="47">
        <f t="shared" si="7"/>
        <v>3.0384771696041565E-84</v>
      </c>
      <c r="E385" s="47">
        <f t="shared" si="7"/>
        <v>5.9630571527995287E-2</v>
      </c>
      <c r="F385" s="47">
        <f t="shared" si="7"/>
        <v>6.1610958423661394E-4</v>
      </c>
      <c r="G385" s="47">
        <f t="shared" si="7"/>
        <v>3.2807907387341406E-2</v>
      </c>
      <c r="H385" s="47"/>
      <c r="I385" s="47"/>
      <c r="J385" s="47"/>
      <c r="K385" s="47"/>
      <c r="L385" s="47"/>
    </row>
    <row r="386" spans="1:12">
      <c r="A386" s="47">
        <v>6.8999999999999</v>
      </c>
      <c r="B386" s="48">
        <f t="shared" si="7"/>
        <v>1.8303322170168396E-11</v>
      </c>
      <c r="C386" s="47">
        <f t="shared" si="7"/>
        <v>9.918677195898876E-3</v>
      </c>
      <c r="D386" s="47">
        <f t="shared" si="7"/>
        <v>5.9092956493419281E-86</v>
      </c>
      <c r="E386" s="47">
        <f t="shared" si="7"/>
        <v>5.916035988032331E-2</v>
      </c>
      <c r="F386" s="47">
        <f t="shared" si="7"/>
        <v>5.1914064783079505E-4</v>
      </c>
      <c r="G386" s="47">
        <f t="shared" si="7"/>
        <v>2.9797353034410945E-2</v>
      </c>
      <c r="H386" s="47"/>
      <c r="I386" s="47"/>
      <c r="J386" s="47"/>
      <c r="K386" s="47"/>
      <c r="L386" s="47"/>
    </row>
    <row r="387" spans="1:12">
      <c r="A387" s="47">
        <v>6.9999999999998996</v>
      </c>
      <c r="B387" s="48">
        <f t="shared" si="7"/>
        <v>9.1347204083710204E-12</v>
      </c>
      <c r="C387" s="47">
        <f t="shared" si="7"/>
        <v>8.7641502467853682E-3</v>
      </c>
      <c r="D387" s="47">
        <f t="shared" si="7"/>
        <v>1.1041896724363465E-87</v>
      </c>
      <c r="E387" s="47">
        <f t="shared" si="7"/>
        <v>5.8677554460717068E-2</v>
      </c>
      <c r="F387" s="47">
        <f t="shared" si="7"/>
        <v>4.3634134752295678E-4</v>
      </c>
      <c r="G387" s="47">
        <f t="shared" si="7"/>
        <v>2.6995483256596738E-2</v>
      </c>
      <c r="H387" s="47"/>
      <c r="I387" s="47"/>
      <c r="J387" s="47"/>
      <c r="K387" s="47"/>
      <c r="L387" s="47"/>
    </row>
    <row r="388" spans="1:12">
      <c r="A388" s="47">
        <v>7.0999999999999002</v>
      </c>
      <c r="B388" s="48">
        <f t="shared" si="7"/>
        <v>4.513543677208709E-12</v>
      </c>
      <c r="C388" s="47">
        <f t="shared" si="7"/>
        <v>7.7246735671985681E-3</v>
      </c>
      <c r="D388" s="47">
        <f t="shared" si="7"/>
        <v>1.9823478475811793E-89</v>
      </c>
      <c r="E388" s="47">
        <f t="shared" si="7"/>
        <v>5.8182525140111685E-2</v>
      </c>
      <c r="F388" s="47">
        <f t="shared" si="7"/>
        <v>3.6583223141522012E-4</v>
      </c>
      <c r="G388" s="47">
        <f t="shared" si="7"/>
        <v>2.4396009289593876E-2</v>
      </c>
      <c r="H388" s="47"/>
      <c r="I388" s="47"/>
      <c r="J388" s="47"/>
      <c r="K388" s="47"/>
      <c r="L388" s="47"/>
    </row>
    <row r="389" spans="1:12">
      <c r="A389" s="47">
        <v>7.1999999999998998</v>
      </c>
      <c r="B389" s="48">
        <f t="shared" si="7"/>
        <v>2.2079899631387395E-12</v>
      </c>
      <c r="C389" s="47">
        <f t="shared" si="7"/>
        <v>6.7914846168436937E-3</v>
      </c>
      <c r="D389" s="47">
        <f t="shared" si="7"/>
        <v>3.4193555916195173E-91</v>
      </c>
      <c r="E389" s="47">
        <f t="shared" si="7"/>
        <v>5.7675648862821005E-2</v>
      </c>
      <c r="F389" s="47">
        <f t="shared" si="7"/>
        <v>3.0595096505694141E-4</v>
      </c>
      <c r="G389" s="47">
        <f t="shared" si="7"/>
        <v>2.199179799021591E-2</v>
      </c>
      <c r="H389" s="47"/>
      <c r="I389" s="47"/>
      <c r="J389" s="47"/>
      <c r="K389" s="47"/>
      <c r="L389" s="47"/>
    </row>
    <row r="390" spans="1:12">
      <c r="A390" s="47">
        <v>7.2999999999999003</v>
      </c>
      <c r="B390" s="48">
        <f t="shared" si="7"/>
        <v>1.0693837871549427E-12</v>
      </c>
      <c r="C390" s="47">
        <f t="shared" si="7"/>
        <v>5.9561218038033745E-3</v>
      </c>
      <c r="D390" s="47">
        <f t="shared" si="7"/>
        <v>5.6667870303106252E-93</v>
      </c>
      <c r="E390" s="47">
        <f t="shared" si="7"/>
        <v>5.7157309169897842E-2</v>
      </c>
      <c r="F390" s="47">
        <f t="shared" si="7"/>
        <v>2.5523248717213926E-4</v>
      </c>
      <c r="G390" s="47">
        <f t="shared" si="7"/>
        <v>1.9775020794687227E-2</v>
      </c>
      <c r="H390" s="47"/>
      <c r="I390" s="47"/>
      <c r="J390" s="47"/>
      <c r="K390" s="47"/>
      <c r="L390" s="47"/>
    </row>
    <row r="391" spans="1:12">
      <c r="A391" s="47">
        <v>7.3999999999999</v>
      </c>
      <c r="B391" s="48">
        <f t="shared" si="7"/>
        <v>5.1277536368004707E-13</v>
      </c>
      <c r="C391" s="47">
        <f t="shared" si="7"/>
        <v>5.210467407212001E-3</v>
      </c>
      <c r="D391" s="47">
        <f t="shared" si="7"/>
        <v>9.0231408391340379E-95</v>
      </c>
      <c r="E391" s="47">
        <f t="shared" si="7"/>
        <v>5.6627895717460214E-2</v>
      </c>
      <c r="F391" s="47">
        <f t="shared" si="7"/>
        <v>2.1239013527541516E-4</v>
      </c>
      <c r="G391" s="47">
        <f t="shared" si="7"/>
        <v>1.7737296423117672E-2</v>
      </c>
      <c r="H391" s="47"/>
      <c r="I391" s="47"/>
      <c r="J391" s="47"/>
      <c r="K391" s="47"/>
      <c r="L391" s="47"/>
    </row>
    <row r="392" spans="1:12">
      <c r="A392" s="47">
        <v>7.4999999999998996</v>
      </c>
      <c r="B392" s="48">
        <f t="shared" si="7"/>
        <v>2.4343205330308433E-13</v>
      </c>
      <c r="C392" s="47">
        <f t="shared" si="7"/>
        <v>4.5467812507961544E-3</v>
      </c>
      <c r="D392" s="47">
        <f t="shared" si="7"/>
        <v>1.3804058840312115E-96</v>
      </c>
      <c r="E392" s="47">
        <f t="shared" si="7"/>
        <v>5.6087803790826084E-2</v>
      </c>
      <c r="F392" s="47">
        <f t="shared" si="7"/>
        <v>1.7629784118375591E-4</v>
      </c>
      <c r="G392" s="47">
        <f t="shared" si="7"/>
        <v>1.5869825917835499E-2</v>
      </c>
      <c r="H392" s="47"/>
      <c r="I392" s="47"/>
      <c r="J392" s="47"/>
      <c r="K392" s="47"/>
      <c r="L392" s="47"/>
    </row>
    <row r="393" spans="1:12">
      <c r="A393" s="47">
        <v>7.5999999999999002</v>
      </c>
      <c r="B393" s="48">
        <f t="shared" si="7"/>
        <v>1.1441564901810028E-13</v>
      </c>
      <c r="C393" s="47">
        <f t="shared" si="7"/>
        <v>3.9577257914905359E-3</v>
      </c>
      <c r="D393" s="47">
        <f t="shared" si="7"/>
        <v>2.0290095361850624E-98</v>
      </c>
      <c r="E393" s="47">
        <f t="shared" si="7"/>
        <v>5.5537433815300498E-2</v>
      </c>
      <c r="F393" s="47">
        <f t="shared" si="7"/>
        <v>1.4597346289575776E-4</v>
      </c>
      <c r="G393" s="47">
        <f t="shared" si="7"/>
        <v>1.4163518870802215E-2</v>
      </c>
      <c r="H393" s="47"/>
      <c r="I393" s="47"/>
      <c r="J393" s="47"/>
      <c r="K393" s="47"/>
      <c r="L393" s="47"/>
    </row>
    <row r="394" spans="1:12">
      <c r="A394" s="47">
        <v>7.6999999999998998</v>
      </c>
      <c r="B394" s="48">
        <f t="shared" si="7"/>
        <v>5.3241483722570671E-14</v>
      </c>
      <c r="C394" s="47">
        <f t="shared" si="7"/>
        <v>3.4363833453074769E-3</v>
      </c>
      <c r="D394" s="47">
        <f t="shared" si="7"/>
        <v>2.8654286263113852E-100</v>
      </c>
      <c r="E394" s="47">
        <f t="shared" si="7"/>
        <v>5.4977190864457348E-2</v>
      </c>
      <c r="F394" s="47">
        <f t="shared" si="7"/>
        <v>1.2056329011301998E-4</v>
      </c>
      <c r="G394" s="47">
        <f t="shared" si="7"/>
        <v>1.2609109957598681E-2</v>
      </c>
      <c r="H394" s="47"/>
      <c r="I394" s="47"/>
      <c r="J394" s="47"/>
      <c r="K394" s="47"/>
      <c r="L394" s="47"/>
    </row>
    <row r="395" spans="1:12">
      <c r="A395" s="47">
        <v>7.7999999999999003</v>
      </c>
      <c r="B395" s="48">
        <f t="shared" si="7"/>
        <v>2.4528552856983323E-14</v>
      </c>
      <c r="C395" s="47">
        <f t="shared" si="7"/>
        <v>2.9762662098883575E-3</v>
      </c>
      <c r="D395" s="47">
        <f t="shared" si="7"/>
        <v>3.8879737411354335E-102</v>
      </c>
      <c r="E395" s="47">
        <f t="shared" si="7"/>
        <v>5.4407484166754901E-2</v>
      </c>
      <c r="F395" s="47">
        <f t="shared" si="7"/>
        <v>9.932773569640559E-5</v>
      </c>
      <c r="G395" s="47">
        <f t="shared" si="7"/>
        <v>1.1197265147422789E-2</v>
      </c>
      <c r="H395" s="47"/>
      <c r="I395" s="47"/>
      <c r="J395" s="47"/>
      <c r="K395" s="47"/>
      <c r="L395" s="47"/>
    </row>
    <row r="396" spans="1:12">
      <c r="A396" s="47">
        <v>7.8999999999999</v>
      </c>
      <c r="B396" s="48">
        <f t="shared" si="7"/>
        <v>1.1187956214360681E-14</v>
      </c>
      <c r="C396" s="47">
        <f t="shared" si="7"/>
        <v>2.5713204615273487E-3</v>
      </c>
      <c r="D396" s="47">
        <f t="shared" si="7"/>
        <v>5.0685679330544423E-104</v>
      </c>
      <c r="E396" s="47">
        <f t="shared" si="7"/>
        <v>5.3828726611319627E-2</v>
      </c>
      <c r="F396" s="47">
        <f t="shared" si="7"/>
        <v>8.1628204383137163E-5</v>
      </c>
      <c r="G396" s="47">
        <f t="shared" si="7"/>
        <v>9.918677195898876E-3</v>
      </c>
      <c r="H396" s="47"/>
      <c r="I396" s="47"/>
      <c r="J396" s="47"/>
      <c r="K396" s="47"/>
      <c r="L396" s="47"/>
    </row>
    <row r="397" spans="1:12">
      <c r="A397" s="47">
        <v>7.9999999999998996</v>
      </c>
      <c r="B397" s="48">
        <f t="shared" si="7"/>
        <v>5.0522710835409491E-15</v>
      </c>
      <c r="C397" s="47">
        <f t="shared" si="7"/>
        <v>2.2159242059693381E-3</v>
      </c>
      <c r="D397" s="47">
        <f t="shared" si="7"/>
        <v>6.3485631056783122E-106</v>
      </c>
      <c r="E397" s="47">
        <f t="shared" si="7"/>
        <v>5.3241334253725965E-2</v>
      </c>
      <c r="F397" s="47">
        <f t="shared" si="7"/>
        <v>6.6915112882456114E-5</v>
      </c>
      <c r="G397" s="47">
        <f t="shared" si="7"/>
        <v>8.7641502467853682E-3</v>
      </c>
      <c r="H397" s="47"/>
      <c r="I397" s="47"/>
      <c r="J397" s="47"/>
      <c r="K397" s="47"/>
      <c r="L397" s="47"/>
    </row>
    <row r="398" spans="1:12">
      <c r="A398" s="47">
        <v>8.0999999999999002</v>
      </c>
      <c r="B398" s="48">
        <f t="shared" si="7"/>
        <v>2.2588094031561329E-15</v>
      </c>
      <c r="C398" s="47">
        <f t="shared" si="7"/>
        <v>1.9048810491111945E-3</v>
      </c>
      <c r="D398" s="47">
        <f t="shared" si="7"/>
        <v>7.6400083087965468E-108</v>
      </c>
      <c r="E398" s="47">
        <f t="shared" si="7"/>
        <v>5.2645725822591118E-2</v>
      </c>
      <c r="F398" s="47">
        <f t="shared" si="7"/>
        <v>5.4717021719911356E-5</v>
      </c>
      <c r="G398" s="47">
        <f t="shared" si="7"/>
        <v>7.7246735671985681E-3</v>
      </c>
      <c r="H398" s="47"/>
      <c r="I398" s="47"/>
      <c r="J398" s="47"/>
      <c r="K398" s="47"/>
      <c r="L398" s="47"/>
    </row>
    <row r="399" spans="1:12">
      <c r="A399" s="47">
        <v>8.1999999999998998</v>
      </c>
      <c r="B399" s="48">
        <f t="shared" si="7"/>
        <v>9.99837874850535E-16</v>
      </c>
      <c r="C399" s="47">
        <f t="shared" si="7"/>
        <v>1.6334095281002145E-3</v>
      </c>
      <c r="D399" s="47">
        <f t="shared" si="7"/>
        <v>8.8336551585588098E-110</v>
      </c>
      <c r="E399" s="47">
        <f t="shared" si="7"/>
        <v>5.2042322227794161E-2</v>
      </c>
      <c r="F399" s="47">
        <f t="shared" si="7"/>
        <v>4.4630828588575578E-5</v>
      </c>
      <c r="G399" s="47">
        <f t="shared" si="7"/>
        <v>6.7914846168436937E-3</v>
      </c>
      <c r="H399" s="47"/>
      <c r="I399" s="47"/>
      <c r="J399" s="47"/>
      <c r="K399" s="47"/>
      <c r="L399" s="47"/>
    </row>
    <row r="400" spans="1:12">
      <c r="A400" s="47">
        <v>8.2999999999998995</v>
      </c>
      <c r="B400" s="48">
        <f t="shared" si="7"/>
        <v>4.3816394355129997E-16</v>
      </c>
      <c r="C400" s="47">
        <f t="shared" si="7"/>
        <v>1.3971292074399443E-3</v>
      </c>
      <c r="D400" s="47">
        <f t="shared" si="7"/>
        <v>9.8133044576461683E-112</v>
      </c>
      <c r="E400" s="47">
        <f t="shared" si="7"/>
        <v>5.1431546071116385E-2</v>
      </c>
      <c r="F400" s="47">
        <f t="shared" si="7"/>
        <v>3.6312965151133778E-5</v>
      </c>
      <c r="G400" s="47">
        <f t="shared" si="7"/>
        <v>5.9561218038033832E-3</v>
      </c>
      <c r="H400" s="47"/>
      <c r="I400" s="47"/>
      <c r="J400" s="47"/>
      <c r="K400" s="47"/>
      <c r="L400" s="47"/>
    </row>
    <row r="401" spans="1:12">
      <c r="A401" s="47">
        <v>8.3999999999999009</v>
      </c>
      <c r="B401" s="48">
        <f t="shared" si="7"/>
        <v>1.9010815379095444E-16</v>
      </c>
      <c r="C401" s="47">
        <f t="shared" si="7"/>
        <v>1.1920441007326106E-3</v>
      </c>
      <c r="D401" s="47">
        <f t="shared" si="7"/>
        <v>1.047413881099542E-113</v>
      </c>
      <c r="E401" s="47">
        <f t="shared" si="7"/>
        <v>5.0813821160086807E-2</v>
      </c>
      <c r="F401" s="47">
        <f t="shared" si="7"/>
        <v>2.9471533878276053E-5</v>
      </c>
      <c r="G401" s="47">
        <f t="shared" si="7"/>
        <v>5.210467407211994E-3</v>
      </c>
      <c r="H401" s="47"/>
      <c r="I401" s="47"/>
      <c r="J401" s="47"/>
      <c r="K401" s="47"/>
      <c r="L401" s="47"/>
    </row>
    <row r="402" spans="1:12">
      <c r="A402" s="47">
        <v>8.4999999999999005</v>
      </c>
      <c r="B402" s="48">
        <f t="shared" si="7"/>
        <v>8.1662356316764552E-17</v>
      </c>
      <c r="C402" s="47">
        <f t="shared" si="7"/>
        <v>1.014524028650048E-3</v>
      </c>
      <c r="D402" s="47">
        <f t="shared" si="7"/>
        <v>1.0741120730090028E-115</v>
      </c>
      <c r="E402" s="47">
        <f t="shared" si="7"/>
        <v>5.0189572025801363E-2</v>
      </c>
      <c r="F402" s="47">
        <f t="shared" si="7"/>
        <v>2.3859318270607517E-5</v>
      </c>
      <c r="G402" s="47">
        <f t="shared" si="7"/>
        <v>4.5467812507961483E-3</v>
      </c>
      <c r="H402" s="47"/>
      <c r="I402" s="47"/>
      <c r="J402" s="47"/>
      <c r="K402" s="47"/>
      <c r="L402" s="47"/>
    </row>
    <row r="403" spans="1:12">
      <c r="A403" s="47">
        <v>8.5999999999999002</v>
      </c>
      <c r="B403" s="48">
        <f t="shared" si="7"/>
        <v>3.4729627485691695E-17</v>
      </c>
      <c r="C403" s="47">
        <f t="shared" si="7"/>
        <v>8.612844695269821E-4</v>
      </c>
      <c r="D403" s="47">
        <f t="shared" si="7"/>
        <v>1.0583007202217937E-117</v>
      </c>
      <c r="E403" s="47">
        <f t="shared" si="7"/>
        <v>4.9559223445467725E-2</v>
      </c>
      <c r="F403" s="47">
        <f t="shared" si="7"/>
        <v>1.9267598371047671E-5</v>
      </c>
      <c r="G403" s="47">
        <f t="shared" si="7"/>
        <v>3.9577257914905359E-3</v>
      </c>
      <c r="H403" s="47"/>
      <c r="I403" s="47"/>
      <c r="J403" s="47"/>
      <c r="K403" s="47"/>
      <c r="L403" s="47"/>
    </row>
    <row r="404" spans="1:12">
      <c r="A404" s="47">
        <v>8.6999999999998998</v>
      </c>
      <c r="B404" s="48">
        <f t="shared" si="7"/>
        <v>1.4622963575019256E-17</v>
      </c>
      <c r="C404" s="47">
        <f t="shared" si="7"/>
        <v>7.2936540233349534E-4</v>
      </c>
      <c r="D404" s="47">
        <f t="shared" si="7"/>
        <v>1.0018363977682888E-119</v>
      </c>
      <c r="E404" s="47">
        <f t="shared" si="7"/>
        <v>4.8923199970410045E-2</v>
      </c>
      <c r="F404" s="47">
        <f t="shared" si="7"/>
        <v>1.5520703528928498E-5</v>
      </c>
      <c r="G404" s="47">
        <f t="shared" si="7"/>
        <v>3.4363833453074769E-3</v>
      </c>
      <c r="H404" s="47"/>
      <c r="I404" s="47"/>
      <c r="J404" s="47"/>
      <c r="K404" s="47"/>
      <c r="L404" s="47"/>
    </row>
    <row r="405" spans="1:12">
      <c r="A405" s="47">
        <v>8.7999999999998995</v>
      </c>
      <c r="B405" s="48">
        <f t="shared" si="7"/>
        <v>6.0957581295678322E-18</v>
      </c>
      <c r="C405" s="47">
        <f t="shared" si="7"/>
        <v>6.1610958423661492E-4</v>
      </c>
      <c r="D405" s="47">
        <f t="shared" si="7"/>
        <v>9.1119796482679605E-122</v>
      </c>
      <c r="E405" s="47">
        <f t="shared" si="7"/>
        <v>4.8281925460247767E-2</v>
      </c>
      <c r="F405" s="47">
        <f t="shared" si="7"/>
        <v>1.2471235645029536E-5</v>
      </c>
      <c r="G405" s="47">
        <f t="shared" si="7"/>
        <v>2.9762662098883606E-3</v>
      </c>
      <c r="H405" s="47"/>
      <c r="I405" s="47"/>
      <c r="J405" s="47"/>
      <c r="K405" s="47"/>
      <c r="L405" s="47"/>
    </row>
    <row r="406" spans="1:12">
      <c r="A406" s="47">
        <v>8.8999999999999009</v>
      </c>
      <c r="B406" s="48">
        <f t="shared" si="7"/>
        <v>2.5158057769536392E-18</v>
      </c>
      <c r="C406" s="47">
        <f t="shared" si="7"/>
        <v>5.1914064783079408E-4</v>
      </c>
      <c r="D406" s="47">
        <f t="shared" si="7"/>
        <v>7.9626366195441821E-124</v>
      </c>
      <c r="E406" s="47">
        <f t="shared" si="7"/>
        <v>4.7635822623942489E-2</v>
      </c>
      <c r="F406" s="47">
        <f t="shared" si="7"/>
        <v>9.9958983534636147E-6</v>
      </c>
      <c r="G406" s="47">
        <f t="shared" si="7"/>
        <v>2.5713204615273465E-3</v>
      </c>
      <c r="H406" s="47"/>
      <c r="I406" s="47"/>
      <c r="J406" s="47"/>
      <c r="K406" s="47"/>
      <c r="L406" s="47"/>
    </row>
    <row r="407" spans="1:12">
      <c r="A407" s="47">
        <v>8.9999999999999005</v>
      </c>
      <c r="B407" s="48">
        <f t="shared" si="7"/>
        <v>1.0279773571678119E-18</v>
      </c>
      <c r="C407" s="47">
        <f t="shared" si="7"/>
        <v>4.3634134752295603E-4</v>
      </c>
      <c r="D407" s="47">
        <f t="shared" si="7"/>
        <v>6.6854288836208372E-126</v>
      </c>
      <c r="E407" s="47">
        <f t="shared" si="7"/>
        <v>4.698531256838441E-2</v>
      </c>
      <c r="F407" s="47">
        <f t="shared" si="7"/>
        <v>7.9918705534545262E-6</v>
      </c>
      <c r="G407" s="47">
        <f t="shared" si="7"/>
        <v>2.2159242059693347E-3</v>
      </c>
      <c r="H407" s="47"/>
      <c r="I407" s="47"/>
      <c r="J407" s="47"/>
      <c r="K407" s="47"/>
      <c r="L407" s="47"/>
    </row>
    <row r="408" spans="1:12">
      <c r="A408" s="47">
        <v>9.0999999999999002</v>
      </c>
      <c r="B408" s="48">
        <f t="shared" si="7"/>
        <v>4.1585989791189129E-19</v>
      </c>
      <c r="C408" s="47">
        <f t="shared" si="7"/>
        <v>3.6583223141522012E-4</v>
      </c>
      <c r="D408" s="47">
        <f t="shared" si="7"/>
        <v>5.3929931737761108E-128</v>
      </c>
      <c r="E408" s="47">
        <f t="shared" si="7"/>
        <v>4.6330814355166741E-2</v>
      </c>
      <c r="F408" s="47">
        <f t="shared" si="7"/>
        <v>6.3736661909181702E-6</v>
      </c>
      <c r="G408" s="47">
        <f t="shared" si="7"/>
        <v>1.9048810491111945E-3</v>
      </c>
      <c r="H408" s="47"/>
      <c r="I408" s="47"/>
      <c r="J408" s="47"/>
      <c r="K408" s="47"/>
      <c r="L408" s="47"/>
    </row>
    <row r="409" spans="1:12">
      <c r="A409" s="47">
        <v>9.1999999999998998</v>
      </c>
      <c r="B409" s="48">
        <f t="shared" si="7"/>
        <v>1.6655880323814555E-19</v>
      </c>
      <c r="C409" s="47">
        <f t="shared" si="7"/>
        <v>3.0595096505694141E-4</v>
      </c>
      <c r="D409" s="47">
        <f t="shared" si="7"/>
        <v>4.1798306718363715E-130</v>
      </c>
      <c r="E409" s="47">
        <f t="shared" si="7"/>
        <v>4.5672744566172069E-2</v>
      </c>
      <c r="F409" s="47">
        <f t="shared" si="7"/>
        <v>5.0704260327445421E-6</v>
      </c>
      <c r="G409" s="47">
        <f t="shared" si="7"/>
        <v>1.6334095281002145E-3</v>
      </c>
      <c r="H409" s="47"/>
      <c r="I409" s="47"/>
      <c r="J409" s="47"/>
      <c r="K409" s="47"/>
      <c r="L409" s="47"/>
    </row>
    <row r="410" spans="1:12">
      <c r="A410" s="47">
        <v>9.2999999999998995</v>
      </c>
      <c r="B410" s="48">
        <f t="shared" si="7"/>
        <v>6.6045798607455038E-20</v>
      </c>
      <c r="C410" s="47">
        <f t="shared" si="7"/>
        <v>2.5523248717213947E-4</v>
      </c>
      <c r="D410" s="47">
        <f t="shared" si="7"/>
        <v>3.1125456320229511E-132</v>
      </c>
      <c r="E410" s="47">
        <f t="shared" si="7"/>
        <v>4.5011516878569316E-2</v>
      </c>
      <c r="F410" s="47">
        <f t="shared" si="7"/>
        <v>4.0235912282470904E-6</v>
      </c>
      <c r="G410" s="47">
        <f t="shared" si="7"/>
        <v>1.3971292074399443E-3</v>
      </c>
      <c r="H410" s="47"/>
      <c r="I410" s="47"/>
      <c r="J410" s="47"/>
      <c r="K410" s="47"/>
      <c r="L410" s="47"/>
    </row>
    <row r="411" spans="1:12">
      <c r="A411" s="47">
        <v>9.3999999999999009</v>
      </c>
      <c r="B411" s="48">
        <f t="shared" si="7"/>
        <v>2.5928647011028026E-20</v>
      </c>
      <c r="C411" s="47">
        <f t="shared" si="7"/>
        <v>2.1239013527541478E-4</v>
      </c>
      <c r="D411" s="47">
        <f t="shared" si="7"/>
        <v>2.2269013912625052E-134</v>
      </c>
      <c r="E411" s="47">
        <f t="shared" si="7"/>
        <v>4.4347541649793126E-2</v>
      </c>
      <c r="F411" s="47">
        <f t="shared" si="7"/>
        <v>3.1849125894342916E-6</v>
      </c>
      <c r="G411" s="47">
        <f t="shared" si="7"/>
        <v>1.1920441007326106E-3</v>
      </c>
      <c r="H411" s="47"/>
      <c r="I411" s="47"/>
      <c r="J411" s="47"/>
      <c r="K411" s="47"/>
      <c r="L411" s="47"/>
    </row>
    <row r="412" spans="1:12">
      <c r="A412" s="47">
        <v>9.4999999999999005</v>
      </c>
      <c r="B412" s="48">
        <f t="shared" si="7"/>
        <v>1.0077935394309534E-20</v>
      </c>
      <c r="C412" s="47">
        <f t="shared" si="7"/>
        <v>1.7629784118375558E-4</v>
      </c>
      <c r="D412" s="47">
        <f t="shared" si="7"/>
        <v>1.530785947291536E-136</v>
      </c>
      <c r="E412" s="47">
        <f t="shared" si="7"/>
        <v>4.3681225513050898E-2</v>
      </c>
      <c r="F412" s="47">
        <f t="shared" si="7"/>
        <v>2.5147536442968169E-6</v>
      </c>
      <c r="G412" s="47">
        <f t="shared" si="7"/>
        <v>1.014524028650048E-3</v>
      </c>
      <c r="H412" s="47"/>
      <c r="I412" s="47"/>
      <c r="J412" s="47"/>
      <c r="K412" s="47"/>
      <c r="L412" s="47"/>
    </row>
    <row r="413" spans="1:12">
      <c r="A413" s="47">
        <v>9.5999999999999002</v>
      </c>
      <c r="B413" s="48">
        <f t="shared" si="7"/>
        <v>3.8781119317506816E-21</v>
      </c>
      <c r="C413" s="47">
        <f t="shared" si="7"/>
        <v>1.4597346289575776E-4</v>
      </c>
      <c r="D413" s="47">
        <f t="shared" si="7"/>
        <v>1.0110116675130903E-138</v>
      </c>
      <c r="E413" s="47">
        <f t="shared" si="7"/>
        <v>4.3012970983873619E-2</v>
      </c>
      <c r="F413" s="47">
        <f t="shared" si="7"/>
        <v>1.9806495455165128E-6</v>
      </c>
      <c r="G413" s="47">
        <f t="shared" si="7"/>
        <v>8.612844695269821E-4</v>
      </c>
      <c r="H413" s="47"/>
      <c r="I413" s="47"/>
      <c r="J413" s="47"/>
      <c r="K413" s="47"/>
      <c r="L413" s="47"/>
    </row>
    <row r="414" spans="1:12">
      <c r="A414" s="47">
        <v>9.6999999999998998</v>
      </c>
      <c r="B414" s="48">
        <f t="shared" si="7"/>
        <v>1.4774954927056926E-21</v>
      </c>
      <c r="C414" s="47">
        <f t="shared" si="7"/>
        <v>1.2056329011301998E-4</v>
      </c>
      <c r="D414" s="47">
        <f t="shared" si="7"/>
        <v>6.415434704450146E-141</v>
      </c>
      <c r="E414" s="47">
        <f t="shared" si="7"/>
        <v>4.2343176078198839E-2</v>
      </c>
      <c r="F414" s="47">
        <f t="shared" si="7"/>
        <v>1.5560877895748481E-6</v>
      </c>
      <c r="G414" s="47">
        <f t="shared" si="7"/>
        <v>7.2936540233349534E-4</v>
      </c>
      <c r="H414" s="47"/>
      <c r="I414" s="47"/>
      <c r="J414" s="47"/>
      <c r="K414" s="47"/>
      <c r="L414" s="47"/>
    </row>
    <row r="415" spans="1:12">
      <c r="A415" s="47">
        <v>9.7999999999998995</v>
      </c>
      <c r="B415" s="48">
        <f t="shared" si="7"/>
        <v>5.5730000227262348E-22</v>
      </c>
      <c r="C415" s="47">
        <f t="shared" si="7"/>
        <v>9.9327735696405753E-5</v>
      </c>
      <c r="D415" s="47">
        <f t="shared" si="7"/>
        <v>3.9113279500649799E-143</v>
      </c>
      <c r="E415" s="47">
        <f t="shared" si="7"/>
        <v>4.1672233942443758E-2</v>
      </c>
      <c r="F415" s="47">
        <f t="shared" si="7"/>
        <v>1.2194803729469793E-6</v>
      </c>
      <c r="G415" s="47">
        <f t="shared" si="7"/>
        <v>6.1610958423661492E-4</v>
      </c>
      <c r="H415" s="47"/>
      <c r="I415" s="47"/>
      <c r="J415" s="47"/>
      <c r="K415" s="47"/>
      <c r="L415" s="47"/>
    </row>
    <row r="416" spans="1:12">
      <c r="A416" s="47">
        <v>9.8999999999999009</v>
      </c>
      <c r="B416" s="48">
        <f t="shared" si="7"/>
        <v>2.0811768202048654E-22</v>
      </c>
      <c r="C416" s="47">
        <f t="shared" si="7"/>
        <v>8.1628204383137027E-5</v>
      </c>
      <c r="D416" s="47">
        <f t="shared" si="7"/>
        <v>2.2911345498576744E-145</v>
      </c>
      <c r="E416" s="47">
        <f t="shared" si="7"/>
        <v>4.1000532495996639E-2</v>
      </c>
      <c r="F416" s="47">
        <f t="shared" si="7"/>
        <v>9.5330045156163905E-7</v>
      </c>
      <c r="G416" s="47">
        <f t="shared" si="7"/>
        <v>5.1914064783079408E-4</v>
      </c>
      <c r="H416" s="47"/>
      <c r="I416" s="47"/>
      <c r="J416" s="47"/>
      <c r="K416" s="47"/>
      <c r="L416" s="47"/>
    </row>
    <row r="417" spans="1:12">
      <c r="A417" s="47">
        <v>9.9999999999999005</v>
      </c>
      <c r="B417" s="48">
        <f t="shared" si="7"/>
        <v>7.6945986267140748E-23</v>
      </c>
      <c r="C417" s="47">
        <f t="shared" si="7"/>
        <v>6.6915112882455992E-5</v>
      </c>
      <c r="D417" s="47">
        <f t="shared" si="7"/>
        <v>1.2894519942862406E-147</v>
      </c>
      <c r="E417" s="47">
        <f t="shared" si="7"/>
        <v>4.0328454086524558E-2</v>
      </c>
      <c r="F417" s="47">
        <f t="shared" si="7"/>
        <v>7.433597573673337E-7</v>
      </c>
      <c r="G417" s="47">
        <f t="shared" si="7"/>
        <v>4.3634134752295603E-4</v>
      </c>
      <c r="H417" s="47"/>
      <c r="I417" s="47"/>
      <c r="J417" s="47"/>
      <c r="K417" s="47"/>
      <c r="L417" s="47"/>
    </row>
    <row r="418" spans="1:12">
      <c r="A418" s="47"/>
      <c r="B418" s="48"/>
      <c r="C418" s="47"/>
      <c r="D418" s="47"/>
      <c r="E418" s="47"/>
      <c r="F418" s="47"/>
      <c r="G418" s="47"/>
      <c r="H418" s="47"/>
      <c r="I418" s="47"/>
      <c r="J418" s="47"/>
      <c r="K418" s="47"/>
      <c r="L418" s="47"/>
    </row>
    <row r="419" spans="1:12">
      <c r="A419" s="47"/>
      <c r="B419" s="48"/>
      <c r="C419" s="47"/>
      <c r="D419" s="47"/>
      <c r="E419" s="47"/>
      <c r="F419" s="47"/>
      <c r="G419" s="47"/>
      <c r="H419" s="47"/>
      <c r="I419" s="47"/>
      <c r="J419" s="47"/>
      <c r="K419" s="47"/>
      <c r="L419" s="47"/>
    </row>
    <row r="420" spans="1:12">
      <c r="A420" s="47"/>
      <c r="B420" s="48"/>
      <c r="C420" s="47"/>
      <c r="D420" s="47"/>
      <c r="E420" s="47"/>
      <c r="F420" s="47"/>
      <c r="G420" s="47"/>
      <c r="H420" s="47"/>
      <c r="I420" s="47"/>
      <c r="J420" s="47"/>
      <c r="K420" s="47"/>
      <c r="L420" s="47"/>
    </row>
    <row r="421" spans="1:12">
      <c r="A421" s="47"/>
      <c r="B421" s="48"/>
      <c r="C421" s="47"/>
      <c r="D421" s="47"/>
      <c r="E421" s="47"/>
      <c r="F421" s="47"/>
      <c r="G421" s="47"/>
      <c r="H421" s="47"/>
      <c r="I421" s="47"/>
      <c r="J421" s="47"/>
      <c r="K421" s="47"/>
      <c r="L421" s="47"/>
    </row>
    <row r="422" spans="1:12">
      <c r="A422" s="47"/>
      <c r="B422" s="48"/>
      <c r="C422" s="47"/>
      <c r="D422" s="47"/>
      <c r="E422" s="47"/>
      <c r="F422" s="47"/>
      <c r="G422" s="47"/>
      <c r="H422" s="47"/>
      <c r="I422" s="47"/>
      <c r="J422" s="47"/>
      <c r="K422" s="47"/>
      <c r="L422" s="47"/>
    </row>
  </sheetData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3" shapeId="44035" r:id="rId3">
          <objectPr defaultSize="0" autoPict="0" r:id="rId4">
            <anchor moveWithCells="1">
              <from>
                <xdr:col>1</xdr:col>
                <xdr:colOff>1092200</xdr:colOff>
                <xdr:row>118</xdr:row>
                <xdr:rowOff>152400</xdr:rowOff>
              </from>
              <to>
                <xdr:col>1</xdr:col>
                <xdr:colOff>1549400</xdr:colOff>
                <xdr:row>119</xdr:row>
                <xdr:rowOff>139700</xdr:rowOff>
              </to>
            </anchor>
          </objectPr>
        </oleObject>
      </mc:Choice>
      <mc:Fallback>
        <oleObject progId="Equation.3" shapeId="44035" r:id="rId3"/>
      </mc:Fallback>
    </mc:AlternateContent>
    <mc:AlternateContent xmlns:mc="http://schemas.openxmlformats.org/markup-compatibility/2006">
      <mc:Choice Requires="x14">
        <oleObject progId="Equation.3" shapeId="44036" r:id="rId5">
          <objectPr defaultSize="0" autoPict="0" r:id="rId6">
            <anchor moveWithCells="1">
              <from>
                <xdr:col>1</xdr:col>
                <xdr:colOff>1143000</xdr:colOff>
                <xdr:row>109</xdr:row>
                <xdr:rowOff>152400</xdr:rowOff>
              </from>
              <to>
                <xdr:col>1</xdr:col>
                <xdr:colOff>1473200</xdr:colOff>
                <xdr:row>111</xdr:row>
                <xdr:rowOff>101600</xdr:rowOff>
              </to>
            </anchor>
          </objectPr>
        </oleObject>
      </mc:Choice>
      <mc:Fallback>
        <oleObject progId="Equation.3" shapeId="44036" r:id="rId5"/>
      </mc:Fallback>
    </mc:AlternateContent>
    <mc:AlternateContent xmlns:mc="http://schemas.openxmlformats.org/markup-compatibility/2006">
      <mc:Choice Requires="x14">
        <oleObject progId="Equation.3" shapeId="44044" r:id="rId7">
          <objectPr defaultSize="0" autoPict="0" r:id="rId6">
            <anchor moveWithCells="1">
              <from>
                <xdr:col>1</xdr:col>
                <xdr:colOff>1206500</xdr:colOff>
                <xdr:row>162</xdr:row>
                <xdr:rowOff>0</xdr:rowOff>
              </from>
              <to>
                <xdr:col>1</xdr:col>
                <xdr:colOff>1536700</xdr:colOff>
                <xdr:row>163</xdr:row>
                <xdr:rowOff>127000</xdr:rowOff>
              </to>
            </anchor>
          </objectPr>
        </oleObject>
      </mc:Choice>
      <mc:Fallback>
        <oleObject progId="Equation.3" shapeId="44044" r:id="rId7"/>
      </mc:Fallback>
    </mc:AlternateContent>
    <mc:AlternateContent xmlns:mc="http://schemas.openxmlformats.org/markup-compatibility/2006">
      <mc:Choice Requires="x14">
        <oleObject progId="Equation.3" shapeId="44047" r:id="rId8">
          <objectPr defaultSize="0" r:id="rId9">
            <anchor moveWithCells="1">
              <from>
                <xdr:col>3</xdr:col>
                <xdr:colOff>12700</xdr:colOff>
                <xdr:row>3</xdr:row>
                <xdr:rowOff>0</xdr:rowOff>
              </from>
              <to>
                <xdr:col>4</xdr:col>
                <xdr:colOff>304800</xdr:colOff>
                <xdr:row>4</xdr:row>
                <xdr:rowOff>317500</xdr:rowOff>
              </to>
            </anchor>
          </objectPr>
        </oleObject>
      </mc:Choice>
      <mc:Fallback>
        <oleObject progId="Equation.3" shapeId="44047" r:id="rId8"/>
      </mc:Fallback>
    </mc:AlternateContent>
    <mc:AlternateContent xmlns:mc="http://schemas.openxmlformats.org/markup-compatibility/2006">
      <mc:Choice Requires="x14">
        <oleObject progId="Equation.3" shapeId="44048" r:id="rId10">
          <objectPr defaultSize="0" r:id="rId11">
            <anchor moveWithCells="1">
              <from>
                <xdr:col>1</xdr:col>
                <xdr:colOff>3606800</xdr:colOff>
                <xdr:row>60</xdr:row>
                <xdr:rowOff>165100</xdr:rowOff>
              </from>
              <to>
                <xdr:col>1</xdr:col>
                <xdr:colOff>4610100</xdr:colOff>
                <xdr:row>63</xdr:row>
                <xdr:rowOff>101600</xdr:rowOff>
              </to>
            </anchor>
          </objectPr>
        </oleObject>
      </mc:Choice>
      <mc:Fallback>
        <oleObject progId="Equation.3" shapeId="44048" r:id="rId10"/>
      </mc:Fallback>
    </mc:AlternateContent>
    <mc:AlternateContent xmlns:mc="http://schemas.openxmlformats.org/markup-compatibility/2006">
      <mc:Choice Requires="x14">
        <oleObject progId="Equation.3" shapeId="44049" r:id="rId12">
          <objectPr defaultSize="0" r:id="rId9">
            <anchor moveWithCells="1">
              <from>
                <xdr:col>1</xdr:col>
                <xdr:colOff>3314700</xdr:colOff>
                <xdr:row>28</xdr:row>
                <xdr:rowOff>139700</xdr:rowOff>
              </from>
              <to>
                <xdr:col>1</xdr:col>
                <xdr:colOff>4597400</xdr:colOff>
                <xdr:row>31</xdr:row>
                <xdr:rowOff>101600</xdr:rowOff>
              </to>
            </anchor>
          </objectPr>
        </oleObject>
      </mc:Choice>
      <mc:Fallback>
        <oleObject progId="Equation.3" shapeId="44049" r:id="rId12"/>
      </mc:Fallback>
    </mc:AlternateContent>
    <mc:AlternateContent xmlns:mc="http://schemas.openxmlformats.org/markup-compatibility/2006">
      <mc:Choice Requires="x14">
        <oleObject progId="Equation.3" shapeId="44050" r:id="rId13">
          <objectPr defaultSize="0" r:id="rId14">
            <anchor moveWithCells="1">
              <from>
                <xdr:col>1</xdr:col>
                <xdr:colOff>3429000</xdr:colOff>
                <xdr:row>44</xdr:row>
                <xdr:rowOff>139700</xdr:rowOff>
              </from>
              <to>
                <xdr:col>1</xdr:col>
                <xdr:colOff>4610100</xdr:colOff>
                <xdr:row>47</xdr:row>
                <xdr:rowOff>76200</xdr:rowOff>
              </to>
            </anchor>
          </objectPr>
        </oleObject>
      </mc:Choice>
      <mc:Fallback>
        <oleObject progId="Equation.3" shapeId="44050" r:id="rId1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1630"/>
  <sheetViews>
    <sheetView workbookViewId="0"/>
  </sheetViews>
  <sheetFormatPr baseColWidth="10" defaultColWidth="0" defaultRowHeight="14" zeroHeight="1" x14ac:dyDescent="0"/>
  <cols>
    <col min="1" max="1" width="10.83203125" customWidth="1"/>
    <col min="2" max="2" width="60.83203125" customWidth="1"/>
    <col min="3" max="3" width="10.83203125" customWidth="1"/>
    <col min="4" max="5" width="15.83203125" customWidth="1"/>
    <col min="6" max="6" width="20.83203125" customWidth="1"/>
    <col min="7" max="7" width="4.83203125" customWidth="1"/>
    <col min="8" max="8" width="20.83203125" customWidth="1"/>
    <col min="9" max="12" width="10.83203125" customWidth="1"/>
    <col min="13" max="13" width="60.83203125" hidden="1" customWidth="1"/>
    <col min="14" max="14" width="60.83203125" style="9" hidden="1" customWidth="1"/>
    <col min="15" max="15" width="60.83203125" style="13" hidden="1" customWidth="1"/>
    <col min="16" max="16384" width="10.83203125" hidden="1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20">
      <c r="A2" s="4"/>
      <c r="B2" s="41" t="str">
        <f>IF(T!$D$2=T!$M$2,M2,IF(T!$D$2=T!$N$2,N2,O2))</f>
        <v>Central limit theorem</v>
      </c>
      <c r="C2" s="4"/>
      <c r="D2" s="4"/>
      <c r="E2" s="4"/>
      <c r="F2" s="4"/>
      <c r="G2" s="4"/>
      <c r="H2" s="4"/>
      <c r="I2" s="4"/>
      <c r="J2" s="4"/>
      <c r="K2" s="4"/>
      <c r="L2" s="4"/>
      <c r="M2" t="s">
        <v>386</v>
      </c>
      <c r="N2" s="9" t="s">
        <v>385</v>
      </c>
      <c r="O2" s="13" t="s">
        <v>384</v>
      </c>
    </row>
    <row r="3" spans="1:1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4"/>
      <c r="B4" s="31" t="str">
        <f>IF(T!$D$2=T!$M$2,M4,IF(T!$D$2=T!$N$2,N4,O4))</f>
        <v>The cetral limit theorem states thaty the distribution of the average of many enough independent random variables is normal.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422</v>
      </c>
      <c r="N4" s="9" t="s">
        <v>423</v>
      </c>
      <c r="O4" s="13" t="s">
        <v>424</v>
      </c>
    </row>
    <row r="5" spans="1:15">
      <c r="A5" s="4"/>
      <c r="B5" s="35" t="str">
        <f>IF(T!$D$2=T!$M$2,M5,IF(T!$D$2=T!$N$2,N5,O5))</f>
        <v>This is true regardless the distribution of the individual random variables.</v>
      </c>
      <c r="C5" s="4"/>
      <c r="D5" s="4"/>
      <c r="E5" s="4"/>
      <c r="F5" s="4"/>
      <c r="G5" s="4"/>
      <c r="H5" s="4"/>
      <c r="I5" s="4"/>
      <c r="J5" s="4"/>
      <c r="K5" s="4"/>
      <c r="L5" s="4"/>
      <c r="M5" t="s">
        <v>387</v>
      </c>
      <c r="N5" s="9" t="s">
        <v>430</v>
      </c>
      <c r="O5" s="13" t="s">
        <v>425</v>
      </c>
    </row>
    <row r="6" spans="1:15" ht="28">
      <c r="A6" s="4"/>
      <c r="B6" s="35" t="str">
        <f>IF(T!$D$2=T!$M$2,M6,IF(T!$D$2=T!$N$2,N6,O6))</f>
        <v>The only condition is that the random variables have a well defined expected value and variance.</v>
      </c>
      <c r="C6" s="4"/>
      <c r="D6" s="4"/>
      <c r="E6" s="4"/>
      <c r="F6" s="4"/>
      <c r="G6" s="4"/>
      <c r="H6" s="4"/>
      <c r="I6" s="4"/>
      <c r="J6" s="4"/>
      <c r="K6" s="4"/>
      <c r="L6" s="4"/>
      <c r="M6" t="s">
        <v>388</v>
      </c>
      <c r="N6" s="9" t="s">
        <v>431</v>
      </c>
      <c r="O6" s="13" t="s">
        <v>426</v>
      </c>
    </row>
    <row r="7" spans="1:15" ht="28">
      <c r="A7" s="4"/>
      <c r="B7" s="20" t="str">
        <f>IF(T!$D$2=T!$M$2,M7,IF(T!$D$2=T!$N$2,N7,O7))</f>
        <v>The theorem explains the central role of normal distribution among the distributions of random variables.</v>
      </c>
      <c r="C7" s="4"/>
      <c r="D7" s="4"/>
      <c r="E7" s="4"/>
      <c r="F7" s="4"/>
      <c r="G7" s="4"/>
      <c r="H7" s="4"/>
      <c r="I7" s="4"/>
      <c r="J7" s="4"/>
      <c r="K7" s="4"/>
      <c r="L7" s="4"/>
      <c r="M7" t="s">
        <v>393</v>
      </c>
      <c r="N7" s="9" t="s">
        <v>433</v>
      </c>
      <c r="O7" s="13" t="s">
        <v>432</v>
      </c>
    </row>
    <row r="8" spans="1: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 ht="42">
      <c r="A9" s="4"/>
      <c r="B9" s="62" t="str">
        <f>IF(T!$D$2=T!$M$2,M9,IF(T!$D$2=T!$N$2,N9,O9))</f>
        <v>In the example below I would like to demonstrate the theorem using random number generated by Excel's RAND() function, which falls between 0 and 1 and its distribution is uniform.</v>
      </c>
      <c r="C9" s="4"/>
      <c r="D9" s="4"/>
      <c r="E9" s="4"/>
      <c r="F9" s="4"/>
      <c r="G9" s="4"/>
      <c r="H9" s="4"/>
      <c r="I9" s="4"/>
      <c r="J9" s="4"/>
      <c r="K9" s="4"/>
      <c r="L9" s="4"/>
      <c r="M9" t="s">
        <v>389</v>
      </c>
      <c r="N9" s="9" t="s">
        <v>444</v>
      </c>
      <c r="O9" s="13" t="s">
        <v>427</v>
      </c>
    </row>
    <row r="10" spans="1:15" ht="56">
      <c r="A10" s="4"/>
      <c r="B10" s="63" t="str">
        <f>IF(T!$D$2=T!$M$2,M10,IF(T!$D$2=T!$N$2,N10,O10))</f>
        <v>The RAND() function returns a new number every time an edit is done or the F9 function key is pressed.</v>
      </c>
      <c r="C10" s="4"/>
      <c r="D10" s="4"/>
      <c r="E10" s="4"/>
      <c r="F10" s="57" t="str">
        <f>IF(T!$D$2=T!$M$2,M22,IF(T!$D$2=T!$N$2,N22,O22))</f>
        <v>Uniformly distributed random variable</v>
      </c>
      <c r="G10" s="5"/>
      <c r="H10" s="58" t="str">
        <f>IF(T!$D$2=T!$M$2,M31,IF(T!$D$2=T!$N$2,N31,O31))</f>
        <v>Average of four independent uniformly distributed random variables</v>
      </c>
      <c r="I10" s="4"/>
      <c r="J10" s="4"/>
      <c r="K10" s="4"/>
      <c r="L10" s="4"/>
      <c r="M10" t="s">
        <v>390</v>
      </c>
      <c r="N10" s="9" t="s">
        <v>445</v>
      </c>
      <c r="O10" s="13" t="s">
        <v>446</v>
      </c>
    </row>
    <row r="11" spans="1:15">
      <c r="A11" s="4"/>
      <c r="B11" s="5"/>
      <c r="C11" s="4"/>
      <c r="D11" s="55" t="str">
        <f>IF(T!$D$2=T!$M$2,M34,IF(T!$D$2=T!$N$2,N34,O34))</f>
        <v>count</v>
      </c>
      <c r="E11" s="56" t="s">
        <v>394</v>
      </c>
      <c r="F11" s="12">
        <f ca="1">COUNT(F30:F1629)</f>
        <v>1600</v>
      </c>
      <c r="G11" s="53"/>
      <c r="H11" s="12">
        <f ca="1">COUNT(H30:H1629)</f>
        <v>1600</v>
      </c>
      <c r="I11" s="4"/>
      <c r="J11" s="4"/>
      <c r="K11" s="4"/>
      <c r="L11" s="4"/>
      <c r="M11" t="s">
        <v>416</v>
      </c>
      <c r="N11" s="9" t="s">
        <v>447</v>
      </c>
      <c r="O11" s="13" t="s">
        <v>462</v>
      </c>
    </row>
    <row r="12" spans="1:15">
      <c r="A12" s="4"/>
      <c r="B12" s="31" t="str">
        <f>IF(T!$D$2=T!$M$2,M11,IF(T!$D$2=T!$N$2,N11,O11))</f>
        <v>The generated data can be seen on the right in columns F and G.</v>
      </c>
      <c r="C12" s="4"/>
      <c r="D12" s="55" t="str">
        <f>IF(T!$D$2=T!$M$2,M35,IF(T!$D$2=T!$N$2,N35,O35))</f>
        <v>minimum</v>
      </c>
      <c r="E12" s="56" t="s">
        <v>395</v>
      </c>
      <c r="F12" s="12">
        <f ca="1">MIN(F30:F1629)</f>
        <v>7.0397203947969444E-5</v>
      </c>
      <c r="G12" s="53"/>
      <c r="H12" s="12">
        <f ca="1">MIN(H30:H1629)</f>
        <v>8.4190092060823868E-2</v>
      </c>
      <c r="I12" s="4"/>
      <c r="J12" s="4"/>
      <c r="K12" s="4"/>
      <c r="L12" s="4"/>
      <c r="M12" t="s">
        <v>417</v>
      </c>
      <c r="N12" s="9" t="s">
        <v>448</v>
      </c>
      <c r="O12" s="13" t="s">
        <v>463</v>
      </c>
    </row>
    <row r="13" spans="1:15" ht="28">
      <c r="A13" s="4"/>
      <c r="B13" s="32" t="str">
        <f>IF(T!$D$2=T!$M$2,M12,IF(T!$D$2=T!$N$2,N12,O12))</f>
        <v>The [0;1] intarval was divided into 10 bins, then the corresponding frequencies were also determined.</v>
      </c>
      <c r="C13" s="4"/>
      <c r="D13" s="55" t="str">
        <f>IF(T!$D$2=T!$M$2,M36,IF(T!$D$2=T!$N$2,N36,O36))</f>
        <v>maximum</v>
      </c>
      <c r="E13" s="56" t="s">
        <v>396</v>
      </c>
      <c r="F13" s="12">
        <f ca="1">MAX(F30:F1629)</f>
        <v>0.9994769470596806</v>
      </c>
      <c r="G13" s="53"/>
      <c r="H13" s="12">
        <f ca="1">MAX(H30:H1629)</f>
        <v>0.9088753336615133</v>
      </c>
      <c r="I13" s="4"/>
      <c r="J13" s="4"/>
      <c r="K13" s="4"/>
      <c r="L13" s="4"/>
      <c r="M13" t="s">
        <v>418</v>
      </c>
      <c r="N13" s="9" t="s">
        <v>449</v>
      </c>
      <c r="O13" s="13" t="s">
        <v>464</v>
      </c>
    </row>
    <row r="14" spans="1:15">
      <c r="A14" s="4"/>
      <c r="B14" s="5"/>
      <c r="C14" s="4"/>
      <c r="D14" s="4"/>
      <c r="E14" s="4"/>
      <c r="F14" s="54"/>
      <c r="G14" s="4"/>
      <c r="H14" s="54"/>
      <c r="I14" s="4"/>
      <c r="J14" s="4"/>
      <c r="K14" s="4"/>
      <c r="L14" s="4"/>
      <c r="M14" t="s">
        <v>456</v>
      </c>
      <c r="N14" s="9" t="s">
        <v>457</v>
      </c>
      <c r="O14" s="13" t="s">
        <v>465</v>
      </c>
    </row>
    <row r="15" spans="1:15" ht="28">
      <c r="A15" s="4"/>
      <c r="B15" s="31" t="str">
        <f>IF(T!$D$2=T!$M$2,M13,IF(T!$D$2=T!$N$2,N13,O13))</f>
        <v>First examine the distribution of the uniform random variable in column F.</v>
      </c>
      <c r="C15" s="4"/>
      <c r="D15" s="4"/>
      <c r="E15" s="4"/>
      <c r="F15" s="54"/>
      <c r="G15" s="4"/>
      <c r="H15" s="54"/>
      <c r="I15" s="4"/>
      <c r="J15" s="4"/>
      <c r="K15" s="4"/>
      <c r="L15" s="4"/>
      <c r="M15" t="s">
        <v>419</v>
      </c>
      <c r="N15" s="9" t="s">
        <v>458</v>
      </c>
      <c r="O15" s="13" t="s">
        <v>466</v>
      </c>
    </row>
    <row r="16" spans="1:15" ht="42">
      <c r="A16" s="4"/>
      <c r="B16" s="32" t="str">
        <f>IF(T!$D$2=T!$M$2,M14,IF(T!$D$2=T!$N$2,N14,O14))</f>
        <v>As the data are regenerated (key F9) it can be seen that the frequencies of the individual bins vary roughly around the same value.</v>
      </c>
      <c r="C16" s="4"/>
      <c r="D16" s="4" t="str">
        <f>IF(T!$D$2=T!$M$2,M41,IF(T!$D$2=T!$N$2,N41,O41))</f>
        <v>bin limits</v>
      </c>
      <c r="E16" s="60" t="str">
        <f>IF(T!$D$2=T!$M$2,M37,IF(T!$D$2=T!$N$2,N37,O37))</f>
        <v>bins</v>
      </c>
      <c r="F16" s="59" t="str">
        <f>IF(T!$D$2=T!$M$2,M25,IF(T!$D$2=T!$N$2,N25,O25))</f>
        <v>Frequency, n</v>
      </c>
      <c r="G16" s="53"/>
      <c r="H16" s="59" t="str">
        <f>IF(T!$D$2=T!$M$2,M25,IF(T!$D$2=T!$N$2,N25,O25))</f>
        <v>Frequency, n</v>
      </c>
      <c r="I16" s="4"/>
      <c r="J16" s="4"/>
      <c r="K16" s="4"/>
      <c r="L16" s="4"/>
      <c r="M16" t="s">
        <v>468</v>
      </c>
      <c r="N16" s="9" t="s">
        <v>459</v>
      </c>
      <c r="O16" s="13" t="s">
        <v>467</v>
      </c>
    </row>
    <row r="17" spans="1:15">
      <c r="A17" s="4"/>
      <c r="B17" s="4"/>
      <c r="C17" s="4"/>
      <c r="D17" s="4">
        <v>0</v>
      </c>
      <c r="E17" s="60" t="str">
        <f t="shared" ref="E17:E26" si="0">CONCATENATE(D17," &lt; x &lt;= ",D18)</f>
        <v>0 &lt; x &lt;= 0.1</v>
      </c>
      <c r="F17" s="12">
        <f t="shared" ref="F17:F26" ca="1" si="1">COUNTIF(F$30:F$1629,"&lt;="&amp;$D18)-COUNTIF(F$30:F$1629,"&lt;="&amp;$D17)</f>
        <v>136</v>
      </c>
      <c r="G17" s="53"/>
      <c r="H17" s="12">
        <f t="shared" ref="H17:H26" ca="1" si="2">COUNTIF(H$30:H$1629,"&lt;="&amp;$D18)-COUNTIF(H$30:H$1629,"&lt;="&amp;$D17)</f>
        <v>2</v>
      </c>
      <c r="I17" s="4"/>
      <c r="J17" s="4"/>
      <c r="K17" s="4"/>
      <c r="L17" s="4"/>
      <c r="M17" t="s">
        <v>420</v>
      </c>
      <c r="N17" s="9" t="s">
        <v>460</v>
      </c>
      <c r="O17" s="13" t="s">
        <v>469</v>
      </c>
    </row>
    <row r="18" spans="1:15">
      <c r="A18" s="4"/>
      <c r="B18" s="4"/>
      <c r="C18" s="4"/>
      <c r="D18" s="4">
        <v>0.1</v>
      </c>
      <c r="E18" s="60" t="str">
        <f t="shared" si="0"/>
        <v>0.1 &lt; x &lt;= 0.2</v>
      </c>
      <c r="F18" s="12">
        <f t="shared" ca="1" si="1"/>
        <v>166</v>
      </c>
      <c r="G18" s="53"/>
      <c r="H18" s="12">
        <f t="shared" ca="1" si="2"/>
        <v>24</v>
      </c>
      <c r="I18" s="4"/>
      <c r="J18" s="4"/>
      <c r="K18" s="4"/>
      <c r="L18" s="4"/>
      <c r="M18" t="s">
        <v>421</v>
      </c>
      <c r="N18" s="9" t="s">
        <v>461</v>
      </c>
      <c r="O18" s="13" t="s">
        <v>470</v>
      </c>
    </row>
    <row r="19" spans="1:15">
      <c r="A19" s="4"/>
      <c r="B19" s="4"/>
      <c r="C19" s="4"/>
      <c r="D19" s="4">
        <v>0.2</v>
      </c>
      <c r="E19" s="60" t="str">
        <f t="shared" si="0"/>
        <v>0.2 &lt; x &lt;= 0.3</v>
      </c>
      <c r="F19" s="12">
        <f t="shared" ca="1" si="1"/>
        <v>163</v>
      </c>
      <c r="G19" s="53"/>
      <c r="H19" s="12">
        <f t="shared" ca="1" si="2"/>
        <v>124</v>
      </c>
      <c r="I19" s="4"/>
      <c r="J19" s="4"/>
      <c r="K19" s="4"/>
      <c r="L19" s="4"/>
    </row>
    <row r="20" spans="1:15">
      <c r="A20" s="4"/>
      <c r="B20" s="4"/>
      <c r="C20" s="4"/>
      <c r="D20" s="4">
        <v>0.3</v>
      </c>
      <c r="E20" s="60" t="str">
        <f t="shared" si="0"/>
        <v>0.3 &lt; x &lt;= 0.4</v>
      </c>
      <c r="F20" s="12">
        <f t="shared" ca="1" si="1"/>
        <v>154</v>
      </c>
      <c r="G20" s="53"/>
      <c r="H20" s="12">
        <f t="shared" ca="1" si="2"/>
        <v>286</v>
      </c>
      <c r="I20" s="4"/>
      <c r="J20" s="4"/>
      <c r="K20" s="4"/>
      <c r="L20" s="4"/>
    </row>
    <row r="21" spans="1:15">
      <c r="A21" s="4"/>
      <c r="B21" s="4"/>
      <c r="C21" s="4"/>
      <c r="D21" s="4">
        <v>0.4</v>
      </c>
      <c r="E21" s="60" t="str">
        <f t="shared" si="0"/>
        <v>0.4 &lt; x &lt;= 0.5</v>
      </c>
      <c r="F21" s="12">
        <f t="shared" ca="1" si="1"/>
        <v>168</v>
      </c>
      <c r="G21" s="53"/>
      <c r="H21" s="12">
        <f t="shared" ca="1" si="2"/>
        <v>408</v>
      </c>
      <c r="I21" s="4"/>
      <c r="J21" s="4"/>
      <c r="K21" s="4"/>
      <c r="L21" s="4"/>
    </row>
    <row r="22" spans="1:15">
      <c r="A22" s="4"/>
      <c r="B22" s="4"/>
      <c r="C22" s="4"/>
      <c r="D22" s="4">
        <v>0.5</v>
      </c>
      <c r="E22" s="60" t="str">
        <f t="shared" si="0"/>
        <v>0.5 &lt; x &lt;= 0.6</v>
      </c>
      <c r="F22" s="12">
        <f t="shared" ca="1" si="1"/>
        <v>171</v>
      </c>
      <c r="G22" s="53"/>
      <c r="H22" s="12">
        <f t="shared" ca="1" si="2"/>
        <v>384</v>
      </c>
      <c r="I22" s="4"/>
      <c r="J22" s="4"/>
      <c r="K22" s="4"/>
      <c r="L22" s="4"/>
      <c r="M22" t="s">
        <v>399</v>
      </c>
      <c r="N22" s="9" t="s">
        <v>400</v>
      </c>
      <c r="O22" s="13" t="s">
        <v>401</v>
      </c>
    </row>
    <row r="23" spans="1:15">
      <c r="A23" s="4"/>
      <c r="B23" s="4"/>
      <c r="C23" s="4"/>
      <c r="D23" s="4">
        <v>0.6</v>
      </c>
      <c r="E23" s="60" t="str">
        <f t="shared" si="0"/>
        <v>0.6 &lt; x &lt;= 0.7</v>
      </c>
      <c r="F23" s="12">
        <f t="shared" ca="1" si="1"/>
        <v>168</v>
      </c>
      <c r="G23" s="53"/>
      <c r="H23" s="12">
        <f t="shared" ca="1" si="2"/>
        <v>231</v>
      </c>
      <c r="I23" s="4"/>
      <c r="J23" s="4"/>
      <c r="K23" s="4"/>
      <c r="L23" s="4"/>
      <c r="M23" t="str">
        <f>IF(T!$D$2=T!$M$2,M22,IF(T!$D$2=T!$N$2,N22,O22))</f>
        <v>Uniformly distributed random variable</v>
      </c>
    </row>
    <row r="24" spans="1:15">
      <c r="A24" s="4"/>
      <c r="B24" s="4"/>
      <c r="C24" s="4"/>
      <c r="D24" s="4">
        <v>0.7</v>
      </c>
      <c r="E24" s="60" t="str">
        <f t="shared" si="0"/>
        <v>0.7 &lt; x &lt;= 0.8</v>
      </c>
      <c r="F24" s="12">
        <f t="shared" ca="1" si="1"/>
        <v>159</v>
      </c>
      <c r="G24" s="53"/>
      <c r="H24" s="12">
        <f t="shared" ca="1" si="2"/>
        <v>110</v>
      </c>
      <c r="I24" s="4"/>
      <c r="J24" s="4"/>
      <c r="K24" s="4"/>
      <c r="L24" s="4"/>
    </row>
    <row r="25" spans="1:15">
      <c r="A25" s="4"/>
      <c r="B25" s="4"/>
      <c r="C25" s="4"/>
      <c r="D25" s="4">
        <v>0.8</v>
      </c>
      <c r="E25" s="60" t="str">
        <f t="shared" si="0"/>
        <v>0.8 &lt; x &lt;= 0.9</v>
      </c>
      <c r="F25" s="12">
        <f t="shared" ca="1" si="1"/>
        <v>157</v>
      </c>
      <c r="G25" s="53"/>
      <c r="H25" s="12">
        <f t="shared" ca="1" si="2"/>
        <v>30</v>
      </c>
      <c r="I25" s="4"/>
      <c r="J25" s="4"/>
      <c r="K25" s="4"/>
      <c r="L25" s="4"/>
      <c r="M25" t="s">
        <v>397</v>
      </c>
      <c r="N25" s="9" t="s">
        <v>398</v>
      </c>
      <c r="O25" s="13" t="s">
        <v>402</v>
      </c>
    </row>
    <row r="26" spans="1:15">
      <c r="A26" s="4"/>
      <c r="B26" s="4"/>
      <c r="C26" s="4"/>
      <c r="D26" s="4">
        <v>0.9</v>
      </c>
      <c r="E26" s="60" t="str">
        <f t="shared" si="0"/>
        <v>0.9 &lt; x &lt;= 1</v>
      </c>
      <c r="F26" s="12">
        <f t="shared" ca="1" si="1"/>
        <v>158</v>
      </c>
      <c r="G26" s="53"/>
      <c r="H26" s="12">
        <f t="shared" ca="1" si="2"/>
        <v>1</v>
      </c>
      <c r="I26" s="4"/>
      <c r="J26" s="4"/>
      <c r="K26" s="4"/>
      <c r="L26" s="4"/>
      <c r="M26" t="str">
        <f>IF(T!$D$2=T!$M$2,M25,IF(T!$D$2=T!$N$2,N25,O25))</f>
        <v>Frequency, n</v>
      </c>
    </row>
    <row r="27" spans="1:15">
      <c r="A27" s="4"/>
      <c r="B27" s="4"/>
      <c r="C27" s="4"/>
      <c r="D27" s="4">
        <v>1</v>
      </c>
      <c r="E27" s="4"/>
      <c r="F27" s="54"/>
      <c r="G27" s="4"/>
      <c r="H27" s="54"/>
      <c r="I27" s="4"/>
      <c r="J27" s="4"/>
      <c r="K27" s="4"/>
      <c r="L27" s="4"/>
    </row>
    <row r="28" spans="1:15">
      <c r="A28" s="4"/>
      <c r="B28" s="4"/>
      <c r="C28" s="4"/>
      <c r="D28" s="4"/>
      <c r="E28" s="4"/>
      <c r="F28" s="54"/>
      <c r="G28" s="4"/>
      <c r="H28" s="54"/>
      <c r="I28" s="4"/>
      <c r="J28" s="4"/>
      <c r="K28" s="4"/>
      <c r="L28" s="4"/>
      <c r="M28" t="s">
        <v>405</v>
      </c>
      <c r="N28" s="9" t="s">
        <v>404</v>
      </c>
      <c r="O28" s="13" t="s">
        <v>403</v>
      </c>
    </row>
    <row r="29" spans="1:15">
      <c r="A29" s="4"/>
      <c r="B29" s="4"/>
      <c r="C29" s="4"/>
      <c r="D29" s="4"/>
      <c r="E29" s="60" t="str">
        <f>IF(T!$D$2=T!$M$2,M38,IF(T!$D$2=T!$N$2,N38,O38))</f>
        <v>function</v>
      </c>
      <c r="F29" s="61" t="str">
        <f>IF(T!$D$2=T!$M$2,M39,IF(T!$D$2=T!$N$2,N39,O39))</f>
        <v>=RAND()</v>
      </c>
      <c r="G29" s="53"/>
      <c r="H29" s="61" t="str">
        <f>IF(T!$D$2=T!$M$2,M40,IF(T!$D$2=T!$N$2,N40,O40))</f>
        <v>=(RAND()+RAND()+RAND()+RAND())/4</v>
      </c>
      <c r="I29" s="4"/>
      <c r="J29" s="4"/>
      <c r="K29" s="4"/>
      <c r="L29" s="4"/>
      <c r="M29" t="str">
        <f>IF(T!$D$2=T!$M$2,M28,IF(T!$D$2=T!$N$2,N28,O28))</f>
        <v>The value of the random variable, x</v>
      </c>
    </row>
    <row r="30" spans="1:15">
      <c r="A30" s="4"/>
      <c r="B30" s="4"/>
      <c r="C30" s="4"/>
      <c r="D30" s="4"/>
      <c r="E30" s="4"/>
      <c r="F30" s="51">
        <f ca="1">RAND()</f>
        <v>0.77330794924004198</v>
      </c>
      <c r="G30" s="4"/>
      <c r="H30" s="51">
        <f ca="1">(RAND()+RAND()+RAND()+RAND())/4</f>
        <v>0.74135993896066144</v>
      </c>
      <c r="I30" s="4"/>
      <c r="J30" s="4"/>
      <c r="K30" s="4"/>
      <c r="L30" s="4"/>
    </row>
    <row r="31" spans="1:15">
      <c r="A31" s="4"/>
      <c r="B31" s="4"/>
      <c r="C31" s="4"/>
      <c r="D31" s="4"/>
      <c r="E31" s="4"/>
      <c r="F31" s="51">
        <f t="shared" ref="F31:F94" ca="1" si="3">RAND()</f>
        <v>0.29571185437803515</v>
      </c>
      <c r="G31" s="4"/>
      <c r="H31" s="51">
        <f t="shared" ref="H31:H94" ca="1" si="4">(RAND()+RAND()+RAND()+RAND())/4</f>
        <v>0.45688251341012009</v>
      </c>
      <c r="I31" s="4"/>
      <c r="J31" s="4"/>
      <c r="K31" s="4"/>
      <c r="L31" s="4"/>
      <c r="M31" t="s">
        <v>406</v>
      </c>
      <c r="N31" s="9" t="s">
        <v>408</v>
      </c>
      <c r="O31" s="13" t="s">
        <v>407</v>
      </c>
    </row>
    <row r="32" spans="1:15">
      <c r="A32" s="4"/>
      <c r="B32" s="4"/>
      <c r="C32" s="4"/>
      <c r="D32" s="4"/>
      <c r="E32" s="4"/>
      <c r="F32" s="51">
        <f t="shared" ca="1" si="3"/>
        <v>0.47429932804017894</v>
      </c>
      <c r="G32" s="4"/>
      <c r="H32" s="51">
        <f t="shared" ca="1" si="4"/>
        <v>0.57484140803248773</v>
      </c>
      <c r="I32" s="4"/>
      <c r="J32" s="4"/>
      <c r="K32" s="4"/>
      <c r="L32" s="4"/>
      <c r="M32" t="str">
        <f>IF(T!$D$2=T!$M$2,M31,IF(T!$D$2=T!$N$2,N31,O31))</f>
        <v>Average of four independent uniformly distributed random variables</v>
      </c>
    </row>
    <row r="33" spans="1:15">
      <c r="A33" s="4"/>
      <c r="B33" s="4"/>
      <c r="C33" s="4"/>
      <c r="D33" s="4"/>
      <c r="E33" s="4"/>
      <c r="F33" s="51">
        <f t="shared" ca="1" si="3"/>
        <v>0.35569761801876942</v>
      </c>
      <c r="G33" s="4"/>
      <c r="H33" s="51">
        <f t="shared" ca="1" si="4"/>
        <v>0.54530887742437373</v>
      </c>
      <c r="I33" s="4"/>
      <c r="J33" s="4"/>
      <c r="K33" s="4"/>
      <c r="L33" s="4"/>
    </row>
    <row r="34" spans="1:15">
      <c r="A34" s="4"/>
      <c r="B34" s="4"/>
      <c r="C34" s="4"/>
      <c r="D34" s="4"/>
      <c r="E34" s="4"/>
      <c r="F34" s="51">
        <f t="shared" ca="1" si="3"/>
        <v>0.39441979758379686</v>
      </c>
      <c r="G34" s="4"/>
      <c r="H34" s="51">
        <f t="shared" ca="1" si="4"/>
        <v>0.52446319602830171</v>
      </c>
      <c r="I34" s="4"/>
      <c r="J34" s="4"/>
      <c r="K34" s="4"/>
      <c r="L34" s="4"/>
      <c r="M34" t="s">
        <v>3</v>
      </c>
      <c r="N34" s="9" t="s">
        <v>434</v>
      </c>
      <c r="O34" s="13" t="s">
        <v>435</v>
      </c>
    </row>
    <row r="35" spans="1:15">
      <c r="A35" s="4"/>
      <c r="B35" s="4"/>
      <c r="C35" s="4"/>
      <c r="D35" s="4"/>
      <c r="E35" s="4"/>
      <c r="F35" s="51">
        <f t="shared" ca="1" si="3"/>
        <v>7.5356396145063398E-2</v>
      </c>
      <c r="G35" s="4"/>
      <c r="H35" s="51">
        <f t="shared" ca="1" si="4"/>
        <v>0.51040072541452319</v>
      </c>
      <c r="I35" s="4"/>
      <c r="J35" s="4"/>
      <c r="K35" s="4"/>
      <c r="L35" s="4"/>
      <c r="M35" t="s">
        <v>411</v>
      </c>
      <c r="N35" s="9" t="s">
        <v>436</v>
      </c>
      <c r="O35" s="13" t="s">
        <v>411</v>
      </c>
    </row>
    <row r="36" spans="1:15">
      <c r="A36" s="4"/>
      <c r="B36" s="4"/>
      <c r="C36" s="4"/>
      <c r="D36" s="4"/>
      <c r="E36" s="4"/>
      <c r="F36" s="51">
        <f t="shared" ca="1" si="3"/>
        <v>0.18840591994689426</v>
      </c>
      <c r="G36" s="4"/>
      <c r="H36" s="51">
        <f t="shared" ca="1" si="4"/>
        <v>0.44888236231205458</v>
      </c>
      <c r="I36" s="4"/>
      <c r="J36" s="4"/>
      <c r="K36" s="4"/>
      <c r="L36" s="4"/>
      <c r="M36" t="s">
        <v>412</v>
      </c>
      <c r="N36" s="9" t="s">
        <v>437</v>
      </c>
      <c r="O36" s="13" t="s">
        <v>412</v>
      </c>
    </row>
    <row r="37" spans="1:15">
      <c r="A37" s="4"/>
      <c r="B37" s="4"/>
      <c r="C37" s="4"/>
      <c r="D37" s="4"/>
      <c r="E37" s="4"/>
      <c r="F37" s="51">
        <f t="shared" ca="1" si="3"/>
        <v>1.8278011033190711E-2</v>
      </c>
      <c r="G37" s="4"/>
      <c r="H37" s="51">
        <f t="shared" ca="1" si="4"/>
        <v>0.74868933286949635</v>
      </c>
      <c r="I37" s="4"/>
      <c r="J37" s="4"/>
      <c r="K37" s="4"/>
      <c r="L37" s="4"/>
      <c r="M37" t="s">
        <v>2</v>
      </c>
      <c r="N37" s="9" t="s">
        <v>438</v>
      </c>
      <c r="O37" s="13" t="s">
        <v>439</v>
      </c>
    </row>
    <row r="38" spans="1:15">
      <c r="A38" s="4"/>
      <c r="B38" s="5"/>
      <c r="C38" s="4"/>
      <c r="D38" s="4"/>
      <c r="E38" s="4"/>
      <c r="F38" s="51">
        <f t="shared" ca="1" si="3"/>
        <v>0.82768083133612136</v>
      </c>
      <c r="G38" s="4"/>
      <c r="H38" s="51">
        <f t="shared" ca="1" si="4"/>
        <v>0.35596846678870864</v>
      </c>
      <c r="I38" s="4"/>
      <c r="J38" s="4"/>
      <c r="K38" s="4"/>
      <c r="L38" s="4"/>
      <c r="M38" t="s">
        <v>415</v>
      </c>
      <c r="N38" s="9" t="s">
        <v>440</v>
      </c>
      <c r="O38" s="13" t="s">
        <v>441</v>
      </c>
    </row>
    <row r="39" spans="1:15" ht="28">
      <c r="A39" s="4"/>
      <c r="B39" s="19" t="str">
        <f>IF(T!$D$2=T!$M$2,M15,IF(T!$D$2=T!$N$2,N15,O15))</f>
        <v>Next examine the distribution of the average of four such variables.</v>
      </c>
      <c r="C39" s="4"/>
      <c r="D39" s="4"/>
      <c r="E39" s="4"/>
      <c r="F39" s="51">
        <f t="shared" ca="1" si="3"/>
        <v>0.62399770105139851</v>
      </c>
      <c r="G39" s="4"/>
      <c r="H39" s="51">
        <f t="shared" ca="1" si="4"/>
        <v>0.5368794426637975</v>
      </c>
      <c r="I39" s="4"/>
      <c r="J39" s="4"/>
      <c r="K39" s="4"/>
      <c r="L39" s="4"/>
      <c r="M39" s="18" t="s">
        <v>428</v>
      </c>
      <c r="N39" s="18" t="s">
        <v>443</v>
      </c>
      <c r="O39" s="37" t="s">
        <v>391</v>
      </c>
    </row>
    <row r="40" spans="1:15" ht="28">
      <c r="A40" s="4"/>
      <c r="B40" s="45" t="str">
        <f>IF(T!$D$2=T!$M$2,M16,IF(T!$D$2=T!$N$2,N16,O16))</f>
        <v>The frequency of outliers (values close to 0 or 1) is steadily lower than that of values around the expected value.</v>
      </c>
      <c r="C40" s="4"/>
      <c r="D40" s="4"/>
      <c r="E40" s="4"/>
      <c r="F40" s="51">
        <f t="shared" ca="1" si="3"/>
        <v>0.30133546973247272</v>
      </c>
      <c r="G40" s="4"/>
      <c r="H40" s="51">
        <f t="shared" ca="1" si="4"/>
        <v>0.22209802262403572</v>
      </c>
      <c r="I40" s="4"/>
      <c r="J40" s="4"/>
      <c r="K40" s="4"/>
      <c r="L40" s="4"/>
      <c r="M40" s="18" t="s">
        <v>429</v>
      </c>
      <c r="N40" s="18" t="s">
        <v>442</v>
      </c>
      <c r="O40" s="37" t="s">
        <v>392</v>
      </c>
    </row>
    <row r="41" spans="1:15" ht="28">
      <c r="A41" s="4"/>
      <c r="B41" s="45" t="str">
        <f>IF(T!$D$2=T!$M$2,M17,IF(T!$D$2=T!$N$2,N17,O17))</f>
        <v>It can also be seen that the envelope of the frequency distribution is roughly normal.</v>
      </c>
      <c r="C41" s="4"/>
      <c r="D41" s="4"/>
      <c r="E41" s="4"/>
      <c r="F41" s="51">
        <f t="shared" ca="1" si="3"/>
        <v>0.14064231174235819</v>
      </c>
      <c r="G41" s="4"/>
      <c r="H41" s="51">
        <f t="shared" ca="1" si="4"/>
        <v>0.47288391690511589</v>
      </c>
      <c r="I41" s="4"/>
      <c r="J41" s="4"/>
      <c r="K41" s="4"/>
      <c r="L41" s="4"/>
      <c r="M41" t="s">
        <v>453</v>
      </c>
      <c r="N41" s="9" t="s">
        <v>454</v>
      </c>
      <c r="O41" s="13" t="s">
        <v>455</v>
      </c>
    </row>
    <row r="42" spans="1:15" ht="28">
      <c r="A42" s="4"/>
      <c r="B42" s="20" t="str">
        <f>IF(T!$D$2=T!$M$2,M18,IF(T!$D$2=T!$N$2,N18,O18))</f>
        <v>The envelope approximates the normal distribution better of the sample size and bin width increases.</v>
      </c>
      <c r="C42" s="4"/>
      <c r="D42" s="4"/>
      <c r="E42" s="4"/>
      <c r="F42" s="51">
        <f t="shared" ca="1" si="3"/>
        <v>0.30663587208636389</v>
      </c>
      <c r="G42" s="4"/>
      <c r="H42" s="51">
        <f t="shared" ca="1" si="4"/>
        <v>0.48018519902309598</v>
      </c>
      <c r="I42" s="4"/>
      <c r="J42" s="4"/>
      <c r="K42" s="4"/>
      <c r="L42" s="4"/>
    </row>
    <row r="43" spans="1:15">
      <c r="A43" s="4"/>
      <c r="B43" s="5"/>
      <c r="C43" s="4"/>
      <c r="D43" s="4"/>
      <c r="E43" s="4"/>
      <c r="F43" s="51">
        <f t="shared" ca="1" si="3"/>
        <v>0.55956837511941704</v>
      </c>
      <c r="G43" s="4"/>
      <c r="H43" s="51">
        <f t="shared" ca="1" si="4"/>
        <v>0.74202883248081297</v>
      </c>
      <c r="I43" s="4"/>
      <c r="J43" s="4"/>
      <c r="K43" s="4"/>
      <c r="L43" s="4"/>
    </row>
    <row r="44" spans="1:15">
      <c r="A44" s="4"/>
      <c r="B44" s="5"/>
      <c r="C44" s="4"/>
      <c r="D44" s="4"/>
      <c r="E44" s="4"/>
      <c r="F44" s="51">
        <f t="shared" ca="1" si="3"/>
        <v>0.95173903855530328</v>
      </c>
      <c r="G44" s="4"/>
      <c r="H44" s="51">
        <f t="shared" ca="1" si="4"/>
        <v>0.49817806191608938</v>
      </c>
      <c r="I44" s="4"/>
      <c r="J44" s="4"/>
      <c r="K44" s="4"/>
      <c r="L44" s="4"/>
    </row>
    <row r="45" spans="1:15">
      <c r="A45" s="4"/>
      <c r="B45" s="5"/>
      <c r="C45" s="4"/>
      <c r="D45" s="4"/>
      <c r="E45" s="4"/>
      <c r="F45" s="51">
        <f t="shared" ca="1" si="3"/>
        <v>0.61398089250066556</v>
      </c>
      <c r="G45" s="4"/>
      <c r="H45" s="51">
        <f t="shared" ca="1" si="4"/>
        <v>0.49790727772303567</v>
      </c>
      <c r="I45" s="4"/>
      <c r="J45" s="4"/>
      <c r="K45" s="4"/>
      <c r="L45" s="4"/>
    </row>
    <row r="46" spans="1:15">
      <c r="A46" s="4"/>
      <c r="B46" s="5"/>
      <c r="C46" s="4"/>
      <c r="D46" s="4"/>
      <c r="E46" s="4"/>
      <c r="F46" s="51">
        <f t="shared" ca="1" si="3"/>
        <v>0.52522080366517221</v>
      </c>
      <c r="G46" s="4"/>
      <c r="H46" s="51">
        <f t="shared" ca="1" si="4"/>
        <v>0.61459041541766524</v>
      </c>
      <c r="I46" s="4"/>
      <c r="J46" s="4"/>
      <c r="K46" s="4"/>
      <c r="L46" s="4"/>
    </row>
    <row r="47" spans="1:15">
      <c r="A47" s="4"/>
      <c r="B47" s="4"/>
      <c r="C47" s="4"/>
      <c r="D47" s="4"/>
      <c r="E47" s="4"/>
      <c r="F47" s="51">
        <f t="shared" ca="1" si="3"/>
        <v>0.75883894356113579</v>
      </c>
      <c r="G47" s="4"/>
      <c r="H47" s="51">
        <f t="shared" ca="1" si="4"/>
        <v>0.47932651620272809</v>
      </c>
      <c r="I47" s="4"/>
      <c r="J47" s="4"/>
      <c r="K47" s="4"/>
      <c r="L47" s="4"/>
    </row>
    <row r="48" spans="1:15">
      <c r="A48" s="4"/>
      <c r="B48" s="4"/>
      <c r="C48" s="4"/>
      <c r="D48" s="4"/>
      <c r="E48" s="4"/>
      <c r="F48" s="51">
        <f t="shared" ca="1" si="3"/>
        <v>0.60097738398896072</v>
      </c>
      <c r="G48" s="4"/>
      <c r="H48" s="51">
        <f t="shared" ca="1" si="4"/>
        <v>0.32004077630009115</v>
      </c>
      <c r="I48" s="4"/>
      <c r="J48" s="4"/>
      <c r="K48" s="4"/>
      <c r="L48" s="4"/>
    </row>
    <row r="49" spans="1:12">
      <c r="A49" s="4"/>
      <c r="B49" s="4"/>
      <c r="C49" s="4"/>
      <c r="D49" s="4"/>
      <c r="E49" s="4"/>
      <c r="F49" s="51">
        <f t="shared" ca="1" si="3"/>
        <v>0.5534775862812763</v>
      </c>
      <c r="G49" s="4"/>
      <c r="H49" s="51">
        <f t="shared" ca="1" si="4"/>
        <v>0.49495139393139775</v>
      </c>
      <c r="I49" s="4"/>
      <c r="J49" s="4"/>
      <c r="K49" s="4"/>
      <c r="L49" s="4"/>
    </row>
    <row r="50" spans="1:12">
      <c r="A50" s="4"/>
      <c r="B50" s="4"/>
      <c r="C50" s="4"/>
      <c r="D50" s="4"/>
      <c r="E50" s="4"/>
      <c r="F50" s="51">
        <f t="shared" ca="1" si="3"/>
        <v>0.45434699712689819</v>
      </c>
      <c r="G50" s="4"/>
      <c r="H50" s="51">
        <f t="shared" ca="1" si="4"/>
        <v>0.71707452213710798</v>
      </c>
      <c r="I50" s="4"/>
      <c r="J50" s="4"/>
      <c r="K50" s="4"/>
      <c r="L50" s="4"/>
    </row>
    <row r="51" spans="1:12">
      <c r="A51" s="4"/>
      <c r="B51" s="4"/>
      <c r="C51" s="4"/>
      <c r="D51" s="4"/>
      <c r="E51" s="4"/>
      <c r="F51" s="51">
        <f t="shared" ca="1" si="3"/>
        <v>0.3412165062557444</v>
      </c>
      <c r="G51" s="4"/>
      <c r="H51" s="51">
        <f t="shared" ca="1" si="4"/>
        <v>0.65034734063839117</v>
      </c>
      <c r="I51" s="4"/>
      <c r="J51" s="4"/>
      <c r="K51" s="4"/>
      <c r="L51" s="4"/>
    </row>
    <row r="52" spans="1:12">
      <c r="A52" s="4"/>
      <c r="B52" s="4"/>
      <c r="C52" s="4"/>
      <c r="D52" s="4"/>
      <c r="E52" s="4"/>
      <c r="F52" s="51">
        <f t="shared" ca="1" si="3"/>
        <v>0.60570131923730974</v>
      </c>
      <c r="G52" s="4"/>
      <c r="H52" s="51">
        <f t="shared" ca="1" si="4"/>
        <v>0.72809153309058572</v>
      </c>
      <c r="I52" s="4"/>
      <c r="J52" s="4"/>
      <c r="K52" s="4"/>
      <c r="L52" s="4"/>
    </row>
    <row r="53" spans="1:12">
      <c r="A53" s="4"/>
      <c r="B53" s="4"/>
      <c r="C53" s="4"/>
      <c r="D53" s="4"/>
      <c r="E53" s="4"/>
      <c r="F53" s="51">
        <f t="shared" ca="1" si="3"/>
        <v>0.98240654780155645</v>
      </c>
      <c r="G53" s="4"/>
      <c r="H53" s="51">
        <f t="shared" ca="1" si="4"/>
        <v>0.57544993625289131</v>
      </c>
      <c r="I53" s="4"/>
      <c r="J53" s="4"/>
      <c r="K53" s="4"/>
      <c r="L53" s="4"/>
    </row>
    <row r="54" spans="1:12">
      <c r="A54" s="4"/>
      <c r="B54" s="4"/>
      <c r="C54" s="4"/>
      <c r="D54" s="4"/>
      <c r="E54" s="4"/>
      <c r="F54" s="51">
        <f t="shared" ca="1" si="3"/>
        <v>0.97274969057122396</v>
      </c>
      <c r="G54" s="4"/>
      <c r="H54" s="51">
        <f t="shared" ca="1" si="4"/>
        <v>0.44530807245299531</v>
      </c>
      <c r="I54" s="4"/>
      <c r="J54" s="4"/>
      <c r="K54" s="4"/>
      <c r="L54" s="4"/>
    </row>
    <row r="55" spans="1:12">
      <c r="A55" s="4"/>
      <c r="B55" s="4"/>
      <c r="C55" s="4"/>
      <c r="D55" s="4"/>
      <c r="E55" s="4"/>
      <c r="F55" s="51">
        <f t="shared" ca="1" si="3"/>
        <v>0.73241000477261631</v>
      </c>
      <c r="G55" s="4"/>
      <c r="H55" s="51">
        <f t="shared" ca="1" si="4"/>
        <v>0.65295116334867087</v>
      </c>
      <c r="I55" s="4"/>
      <c r="J55" s="4"/>
      <c r="K55" s="4"/>
      <c r="L55" s="4"/>
    </row>
    <row r="56" spans="1:12">
      <c r="A56" s="4"/>
      <c r="B56" s="4"/>
      <c r="C56" s="4"/>
      <c r="D56" s="4"/>
      <c r="E56" s="4"/>
      <c r="F56" s="51">
        <f t="shared" ca="1" si="3"/>
        <v>0.7851553789197584</v>
      </c>
      <c r="G56" s="4"/>
      <c r="H56" s="51">
        <f t="shared" ca="1" si="4"/>
        <v>0.54816966367786679</v>
      </c>
      <c r="I56" s="4"/>
      <c r="J56" s="4"/>
      <c r="K56" s="4"/>
      <c r="L56" s="4"/>
    </row>
    <row r="57" spans="1:12">
      <c r="A57" s="4"/>
      <c r="B57" s="4"/>
      <c r="C57" s="4"/>
      <c r="D57" s="4"/>
      <c r="E57" s="4"/>
      <c r="F57" s="51">
        <f t="shared" ca="1" si="3"/>
        <v>0.61647671550133831</v>
      </c>
      <c r="G57" s="4"/>
      <c r="H57" s="51">
        <f t="shared" ca="1" si="4"/>
        <v>0.51987970450751309</v>
      </c>
      <c r="I57" s="4"/>
      <c r="J57" s="4"/>
      <c r="K57" s="4"/>
      <c r="L57" s="4"/>
    </row>
    <row r="58" spans="1:12">
      <c r="A58" s="4"/>
      <c r="B58" s="4"/>
      <c r="C58" s="4"/>
      <c r="D58" s="4"/>
      <c r="E58" s="4"/>
      <c r="F58" s="51">
        <f t="shared" ca="1" si="3"/>
        <v>2.3051348611453082E-2</v>
      </c>
      <c r="G58" s="4"/>
      <c r="H58" s="51">
        <f t="shared" ca="1" si="4"/>
        <v>0.40134618080509188</v>
      </c>
      <c r="I58" s="4"/>
      <c r="J58" s="4"/>
      <c r="K58" s="4"/>
      <c r="L58" s="4"/>
    </row>
    <row r="59" spans="1:12">
      <c r="A59" s="4"/>
      <c r="B59" s="4"/>
      <c r="C59" s="4"/>
      <c r="D59" s="4"/>
      <c r="E59" s="4"/>
      <c r="F59" s="51">
        <f t="shared" ca="1" si="3"/>
        <v>0.63998021665947025</v>
      </c>
      <c r="G59" s="4"/>
      <c r="H59" s="51">
        <f t="shared" ca="1" si="4"/>
        <v>0.44051008254268698</v>
      </c>
      <c r="I59" s="4"/>
      <c r="J59" s="4"/>
      <c r="K59" s="4"/>
      <c r="L59" s="4"/>
    </row>
    <row r="60" spans="1:12">
      <c r="A60" s="4"/>
      <c r="B60" s="4"/>
      <c r="C60" s="4"/>
      <c r="D60" s="4"/>
      <c r="E60" s="4"/>
      <c r="F60" s="51">
        <f t="shared" ca="1" si="3"/>
        <v>0.61393322252706906</v>
      </c>
      <c r="G60" s="4"/>
      <c r="H60" s="51">
        <f t="shared" ca="1" si="4"/>
        <v>0.48837644598413621</v>
      </c>
      <c r="I60" s="4"/>
      <c r="J60" s="4"/>
      <c r="K60" s="4"/>
      <c r="L60" s="4"/>
    </row>
    <row r="61" spans="1:12">
      <c r="A61" s="4"/>
      <c r="B61" s="4"/>
      <c r="C61" s="4"/>
      <c r="D61" s="4"/>
      <c r="E61" s="4"/>
      <c r="F61" s="51">
        <f t="shared" ca="1" si="3"/>
        <v>0.24343508779041267</v>
      </c>
      <c r="G61" s="4"/>
      <c r="H61" s="51">
        <f t="shared" ca="1" si="4"/>
        <v>0.46454265788744303</v>
      </c>
      <c r="I61" s="4"/>
      <c r="J61" s="4"/>
      <c r="K61" s="4"/>
      <c r="L61" s="4"/>
    </row>
    <row r="62" spans="1:12">
      <c r="A62" s="4"/>
      <c r="B62" s="4"/>
      <c r="C62" s="4"/>
      <c r="D62" s="4"/>
      <c r="E62" s="4"/>
      <c r="F62" s="51">
        <f t="shared" ca="1" si="3"/>
        <v>0.19145311259016273</v>
      </c>
      <c r="G62" s="4"/>
      <c r="H62" s="51">
        <f t="shared" ca="1" si="4"/>
        <v>0.50857685615454651</v>
      </c>
      <c r="I62" s="4"/>
      <c r="J62" s="4"/>
      <c r="K62" s="4"/>
      <c r="L62" s="4"/>
    </row>
    <row r="63" spans="1:12">
      <c r="A63" s="4"/>
      <c r="B63" s="4"/>
      <c r="C63" s="4"/>
      <c r="D63" s="4"/>
      <c r="E63" s="4"/>
      <c r="F63" s="51">
        <f t="shared" ca="1" si="3"/>
        <v>0.78594289046511401</v>
      </c>
      <c r="G63" s="4"/>
      <c r="H63" s="51">
        <f t="shared" ca="1" si="4"/>
        <v>0.4404245420249121</v>
      </c>
      <c r="I63" s="4"/>
      <c r="J63" s="4"/>
      <c r="K63" s="4"/>
      <c r="L63" s="4"/>
    </row>
    <row r="64" spans="1:12">
      <c r="A64" s="4"/>
      <c r="B64" s="4"/>
      <c r="C64" s="4"/>
      <c r="D64" s="4"/>
      <c r="E64" s="4"/>
      <c r="F64" s="51">
        <f t="shared" ca="1" si="3"/>
        <v>0.81922526615847369</v>
      </c>
      <c r="G64" s="4"/>
      <c r="H64" s="51">
        <f t="shared" ca="1" si="4"/>
        <v>0.76990010915388141</v>
      </c>
      <c r="I64" s="4"/>
      <c r="J64" s="4"/>
      <c r="K64" s="4"/>
      <c r="L64" s="4"/>
    </row>
    <row r="65" spans="1:12">
      <c r="A65" s="4"/>
      <c r="B65" s="4"/>
      <c r="C65" s="4"/>
      <c r="D65" s="4"/>
      <c r="E65" s="4"/>
      <c r="F65" s="51">
        <f t="shared" ca="1" si="3"/>
        <v>0.58037063794703736</v>
      </c>
      <c r="G65" s="4"/>
      <c r="H65" s="51">
        <f t="shared" ca="1" si="4"/>
        <v>0.34505012228593623</v>
      </c>
      <c r="I65" s="4"/>
      <c r="J65" s="4"/>
      <c r="K65" s="4"/>
      <c r="L65" s="4"/>
    </row>
    <row r="66" spans="1:12">
      <c r="A66" s="4"/>
      <c r="B66" s="4"/>
      <c r="C66" s="4"/>
      <c r="D66" s="4"/>
      <c r="E66" s="4"/>
      <c r="F66" s="51">
        <f t="shared" ca="1" si="3"/>
        <v>0.27672049215019479</v>
      </c>
      <c r="G66" s="4"/>
      <c r="H66" s="51">
        <f t="shared" ca="1" si="4"/>
        <v>0.45972525971948536</v>
      </c>
      <c r="I66" s="4"/>
      <c r="J66" s="4"/>
      <c r="K66" s="4"/>
      <c r="L66" s="4"/>
    </row>
    <row r="67" spans="1:12">
      <c r="A67" s="4"/>
      <c r="B67" s="4"/>
      <c r="C67" s="4"/>
      <c r="D67" s="4"/>
      <c r="E67" s="4"/>
      <c r="F67" s="51">
        <f t="shared" ca="1" si="3"/>
        <v>0.80378946898685377</v>
      </c>
      <c r="G67" s="4"/>
      <c r="H67" s="51">
        <f t="shared" ca="1" si="4"/>
        <v>0.33509393917251401</v>
      </c>
      <c r="I67" s="4"/>
      <c r="J67" s="4"/>
      <c r="K67" s="4"/>
      <c r="L67" s="4"/>
    </row>
    <row r="68" spans="1:12">
      <c r="A68" s="4"/>
      <c r="B68" s="4"/>
      <c r="C68" s="4"/>
      <c r="D68" s="4"/>
      <c r="E68" s="4"/>
      <c r="F68" s="51">
        <f t="shared" ca="1" si="3"/>
        <v>0.48030089802589926</v>
      </c>
      <c r="G68" s="4"/>
      <c r="H68" s="51">
        <f t="shared" ca="1" si="4"/>
        <v>0.53101892995884326</v>
      </c>
      <c r="I68" s="4"/>
      <c r="J68" s="4"/>
      <c r="K68" s="4"/>
      <c r="L68" s="4"/>
    </row>
    <row r="69" spans="1:12">
      <c r="A69" s="4"/>
      <c r="B69" s="4"/>
      <c r="C69" s="4"/>
      <c r="D69" s="4"/>
      <c r="E69" s="4"/>
      <c r="F69" s="51">
        <f t="shared" ca="1" si="3"/>
        <v>0.21145142265352734</v>
      </c>
      <c r="G69" s="4"/>
      <c r="H69" s="51">
        <f t="shared" ca="1" si="4"/>
        <v>0.39671442290695236</v>
      </c>
      <c r="I69" s="4"/>
      <c r="J69" s="4"/>
      <c r="K69" s="4"/>
      <c r="L69" s="4"/>
    </row>
    <row r="70" spans="1:12">
      <c r="A70" s="4"/>
      <c r="B70" s="4"/>
      <c r="C70" s="4"/>
      <c r="D70" s="4"/>
      <c r="E70" s="4"/>
      <c r="F70" s="51">
        <f t="shared" ca="1" si="3"/>
        <v>0.32581676772706836</v>
      </c>
      <c r="G70" s="4"/>
      <c r="H70" s="51">
        <f t="shared" ca="1" si="4"/>
        <v>0.39611122900988294</v>
      </c>
      <c r="I70" s="4"/>
      <c r="J70" s="4"/>
      <c r="K70" s="4"/>
      <c r="L70" s="4"/>
    </row>
    <row r="71" spans="1:12">
      <c r="A71" s="4"/>
      <c r="B71" s="4"/>
      <c r="C71" s="4"/>
      <c r="D71" s="4"/>
      <c r="E71" s="4"/>
      <c r="F71" s="51">
        <f t="shared" ca="1" si="3"/>
        <v>0.26599738652937099</v>
      </c>
      <c r="G71" s="4"/>
      <c r="H71" s="51">
        <f t="shared" ca="1" si="4"/>
        <v>0.62551008069131764</v>
      </c>
      <c r="I71" s="4"/>
      <c r="J71" s="4"/>
      <c r="K71" s="4"/>
      <c r="L71" s="4"/>
    </row>
    <row r="72" spans="1:12">
      <c r="A72" s="4"/>
      <c r="B72" s="4"/>
      <c r="C72" s="4"/>
      <c r="D72" s="4"/>
      <c r="E72" s="4"/>
      <c r="F72" s="51">
        <f t="shared" ca="1" si="3"/>
        <v>0.65759174044560142</v>
      </c>
      <c r="G72" s="4"/>
      <c r="H72" s="51">
        <f t="shared" ca="1" si="4"/>
        <v>0.30761898861883108</v>
      </c>
      <c r="I72" s="4"/>
      <c r="J72" s="4"/>
      <c r="K72" s="4"/>
      <c r="L72" s="4"/>
    </row>
    <row r="73" spans="1:12">
      <c r="A73" s="4"/>
      <c r="B73" s="4"/>
      <c r="C73" s="4"/>
      <c r="D73" s="4"/>
      <c r="E73" s="4"/>
      <c r="F73" s="51">
        <f t="shared" ca="1" si="3"/>
        <v>8.0170287162911635E-2</v>
      </c>
      <c r="G73" s="4"/>
      <c r="H73" s="51">
        <f t="shared" ca="1" si="4"/>
        <v>0.54232755713276593</v>
      </c>
      <c r="I73" s="4"/>
      <c r="J73" s="4"/>
      <c r="K73" s="4"/>
      <c r="L73" s="4"/>
    </row>
    <row r="74" spans="1:12">
      <c r="A74" s="4"/>
      <c r="B74" s="4"/>
      <c r="C74" s="4"/>
      <c r="D74" s="4"/>
      <c r="E74" s="4"/>
      <c r="F74" s="51">
        <f t="shared" ca="1" si="3"/>
        <v>0.93943452857375331</v>
      </c>
      <c r="G74" s="4"/>
      <c r="H74" s="51">
        <f t="shared" ca="1" si="4"/>
        <v>0.73764423170167071</v>
      </c>
      <c r="I74" s="4"/>
      <c r="J74" s="4"/>
      <c r="K74" s="4"/>
      <c r="L74" s="4"/>
    </row>
    <row r="75" spans="1:12">
      <c r="A75" s="4"/>
      <c r="B75" s="4"/>
      <c r="C75" s="4"/>
      <c r="D75" s="4"/>
      <c r="E75" s="4"/>
      <c r="F75" s="51">
        <f t="shared" ca="1" si="3"/>
        <v>7.0397203947969444E-5</v>
      </c>
      <c r="G75" s="4"/>
      <c r="H75" s="51">
        <f t="shared" ca="1" si="4"/>
        <v>0.52072174671869054</v>
      </c>
      <c r="I75" s="4"/>
      <c r="J75" s="4"/>
      <c r="K75" s="4"/>
      <c r="L75" s="4"/>
    </row>
    <row r="76" spans="1:12">
      <c r="A76" s="4"/>
      <c r="B76" s="4"/>
      <c r="C76" s="4"/>
      <c r="D76" s="4"/>
      <c r="E76" s="4"/>
      <c r="F76" s="51">
        <f t="shared" ca="1" si="3"/>
        <v>0.29093887831840481</v>
      </c>
      <c r="G76" s="4"/>
      <c r="H76" s="51">
        <f t="shared" ca="1" si="4"/>
        <v>0.47063384936699038</v>
      </c>
      <c r="I76" s="4"/>
      <c r="J76" s="4"/>
      <c r="K76" s="4"/>
      <c r="L76" s="4"/>
    </row>
    <row r="77" spans="1:12">
      <c r="A77" s="4"/>
      <c r="B77" s="4"/>
      <c r="C77" s="4"/>
      <c r="D77" s="4"/>
      <c r="E77" s="4"/>
      <c r="F77" s="51">
        <f t="shared" ca="1" si="3"/>
        <v>0.24684139829505203</v>
      </c>
      <c r="G77" s="4"/>
      <c r="H77" s="51">
        <f t="shared" ca="1" si="4"/>
        <v>0.65497740053898068</v>
      </c>
      <c r="I77" s="4"/>
      <c r="J77" s="4"/>
      <c r="K77" s="4"/>
      <c r="L77" s="4"/>
    </row>
    <row r="78" spans="1:12">
      <c r="A78" s="4"/>
      <c r="B78" s="4"/>
      <c r="C78" s="4"/>
      <c r="D78" s="4"/>
      <c r="E78" s="4"/>
      <c r="F78" s="51">
        <f t="shared" ca="1" si="3"/>
        <v>0.3027893284799682</v>
      </c>
      <c r="G78" s="4"/>
      <c r="H78" s="51">
        <f t="shared" ca="1" si="4"/>
        <v>0.7155916600848492</v>
      </c>
      <c r="I78" s="4"/>
      <c r="J78" s="4"/>
      <c r="K78" s="4"/>
      <c r="L78" s="4"/>
    </row>
    <row r="79" spans="1:12">
      <c r="A79" s="4"/>
      <c r="B79" s="4"/>
      <c r="C79" s="4"/>
      <c r="D79" s="4"/>
      <c r="E79" s="4"/>
      <c r="F79" s="51">
        <f t="shared" ca="1" si="3"/>
        <v>0.97026541229228047</v>
      </c>
      <c r="G79" s="4"/>
      <c r="H79" s="51">
        <f t="shared" ca="1" si="4"/>
        <v>0.49593576517333626</v>
      </c>
      <c r="I79" s="4"/>
      <c r="J79" s="4"/>
      <c r="K79" s="4"/>
      <c r="L79" s="4"/>
    </row>
    <row r="80" spans="1:12">
      <c r="A80" s="4"/>
      <c r="B80" s="4"/>
      <c r="C80" s="4"/>
      <c r="D80" s="4"/>
      <c r="E80" s="4"/>
      <c r="F80" s="51">
        <f t="shared" ca="1" si="3"/>
        <v>0.63715605017503807</v>
      </c>
      <c r="G80" s="4"/>
      <c r="H80" s="51">
        <f t="shared" ca="1" si="4"/>
        <v>0.74545875461601496</v>
      </c>
      <c r="I80" s="4"/>
      <c r="J80" s="4"/>
      <c r="K80" s="4"/>
      <c r="L80" s="4"/>
    </row>
    <row r="81" spans="1:12">
      <c r="A81" s="4"/>
      <c r="B81" s="4"/>
      <c r="C81" s="4"/>
      <c r="D81" s="4"/>
      <c r="E81" s="4"/>
      <c r="F81" s="51">
        <f t="shared" ca="1" si="3"/>
        <v>0.2483772385150026</v>
      </c>
      <c r="G81" s="4"/>
      <c r="H81" s="51">
        <f t="shared" ca="1" si="4"/>
        <v>0.64457328384326995</v>
      </c>
      <c r="I81" s="4"/>
      <c r="J81" s="4"/>
      <c r="K81" s="4"/>
      <c r="L81" s="4"/>
    </row>
    <row r="82" spans="1:12">
      <c r="A82" s="4"/>
      <c r="B82" s="4"/>
      <c r="C82" s="4"/>
      <c r="D82" s="4"/>
      <c r="E82" s="4"/>
      <c r="F82" s="51">
        <f t="shared" ca="1" si="3"/>
        <v>0.67606297760669765</v>
      </c>
      <c r="G82" s="4"/>
      <c r="H82" s="51">
        <f t="shared" ca="1" si="4"/>
        <v>0.36695022086540607</v>
      </c>
      <c r="I82" s="4"/>
      <c r="J82" s="4"/>
      <c r="K82" s="4"/>
      <c r="L82" s="4"/>
    </row>
    <row r="83" spans="1:12">
      <c r="A83" s="4"/>
      <c r="B83" s="4"/>
      <c r="C83" s="4"/>
      <c r="D83" s="4"/>
      <c r="E83" s="4"/>
      <c r="F83" s="51">
        <f t="shared" ca="1" si="3"/>
        <v>2.0079737048549928E-2</v>
      </c>
      <c r="G83" s="4"/>
      <c r="H83" s="51">
        <f t="shared" ca="1" si="4"/>
        <v>0.55102907984220117</v>
      </c>
      <c r="I83" s="4"/>
      <c r="J83" s="4"/>
      <c r="K83" s="4"/>
      <c r="L83" s="4"/>
    </row>
    <row r="84" spans="1:12">
      <c r="A84" s="4"/>
      <c r="B84" s="4"/>
      <c r="C84" s="4"/>
      <c r="D84" s="4"/>
      <c r="E84" s="4"/>
      <c r="F84" s="51">
        <f t="shared" ca="1" si="3"/>
        <v>0.71434436459430273</v>
      </c>
      <c r="G84" s="4"/>
      <c r="H84" s="51">
        <f t="shared" ca="1" si="4"/>
        <v>0.34685274292697765</v>
      </c>
      <c r="I84" s="4"/>
      <c r="J84" s="4"/>
      <c r="K84" s="4"/>
      <c r="L84" s="4"/>
    </row>
    <row r="85" spans="1:12">
      <c r="A85" s="4"/>
      <c r="B85" s="4"/>
      <c r="C85" s="4"/>
      <c r="D85" s="4"/>
      <c r="E85" s="4"/>
      <c r="F85" s="51">
        <f t="shared" ca="1" si="3"/>
        <v>0.9702003979488435</v>
      </c>
      <c r="G85" s="4"/>
      <c r="H85" s="51">
        <f t="shared" ca="1" si="4"/>
        <v>0.31231042221322092</v>
      </c>
      <c r="I85" s="4"/>
      <c r="J85" s="4"/>
      <c r="K85" s="4"/>
      <c r="L85" s="4"/>
    </row>
    <row r="86" spans="1:12">
      <c r="A86" s="4"/>
      <c r="B86" s="4"/>
      <c r="C86" s="4"/>
      <c r="D86" s="4"/>
      <c r="E86" s="4"/>
      <c r="F86" s="51">
        <f t="shared" ca="1" si="3"/>
        <v>0.96638872653006913</v>
      </c>
      <c r="G86" s="4"/>
      <c r="H86" s="51">
        <f t="shared" ca="1" si="4"/>
        <v>0.35440035671413322</v>
      </c>
      <c r="I86" s="4"/>
      <c r="J86" s="4"/>
      <c r="K86" s="4"/>
      <c r="L86" s="4"/>
    </row>
    <row r="87" spans="1:12">
      <c r="A87" s="4"/>
      <c r="B87" s="4"/>
      <c r="C87" s="4"/>
      <c r="D87" s="4"/>
      <c r="E87" s="4"/>
      <c r="F87" s="51">
        <f t="shared" ca="1" si="3"/>
        <v>0.6620327442052425</v>
      </c>
      <c r="G87" s="4"/>
      <c r="H87" s="51">
        <f t="shared" ca="1" si="4"/>
        <v>0.45605229141767067</v>
      </c>
      <c r="I87" s="4"/>
      <c r="J87" s="4"/>
      <c r="K87" s="4"/>
      <c r="L87" s="4"/>
    </row>
    <row r="88" spans="1:12">
      <c r="A88" s="4"/>
      <c r="B88" s="4"/>
      <c r="C88" s="4"/>
      <c r="D88" s="4"/>
      <c r="E88" s="4"/>
      <c r="F88" s="51">
        <f t="shared" ca="1" si="3"/>
        <v>0.66206676076021864</v>
      </c>
      <c r="G88" s="4"/>
      <c r="H88" s="51">
        <f t="shared" ca="1" si="4"/>
        <v>0.33252523988097449</v>
      </c>
      <c r="I88" s="4"/>
      <c r="J88" s="4"/>
      <c r="K88" s="4"/>
      <c r="L88" s="4"/>
    </row>
    <row r="89" spans="1:12">
      <c r="A89" s="4"/>
      <c r="B89" s="4"/>
      <c r="C89" s="4"/>
      <c r="D89" s="4"/>
      <c r="E89" s="4"/>
      <c r="F89" s="51">
        <f t="shared" ca="1" si="3"/>
        <v>0.17540209644251159</v>
      </c>
      <c r="G89" s="4"/>
      <c r="H89" s="51">
        <f t="shared" ca="1" si="4"/>
        <v>0.3555705060008546</v>
      </c>
      <c r="I89" s="4"/>
      <c r="J89" s="4"/>
      <c r="K89" s="4"/>
      <c r="L89" s="4"/>
    </row>
    <row r="90" spans="1:12">
      <c r="A90" s="4"/>
      <c r="B90" s="4"/>
      <c r="C90" s="4"/>
      <c r="D90" s="4"/>
      <c r="E90" s="4"/>
      <c r="F90" s="51">
        <f t="shared" ca="1" si="3"/>
        <v>0.13123794894732188</v>
      </c>
      <c r="G90" s="4"/>
      <c r="H90" s="51">
        <f t="shared" ca="1" si="4"/>
        <v>0.47232374989330222</v>
      </c>
      <c r="I90" s="4"/>
      <c r="J90" s="4"/>
      <c r="K90" s="4"/>
      <c r="L90" s="4"/>
    </row>
    <row r="91" spans="1:12">
      <c r="A91" s="4"/>
      <c r="B91" s="4"/>
      <c r="C91" s="4"/>
      <c r="D91" s="4"/>
      <c r="E91" s="4"/>
      <c r="F91" s="51">
        <f t="shared" ca="1" si="3"/>
        <v>0.53443191142323243</v>
      </c>
      <c r="G91" s="4"/>
      <c r="H91" s="51">
        <f t="shared" ca="1" si="4"/>
        <v>0.65982323607076021</v>
      </c>
      <c r="I91" s="4"/>
      <c r="J91" s="4"/>
      <c r="K91" s="4"/>
      <c r="L91" s="4"/>
    </row>
    <row r="92" spans="1:12">
      <c r="A92" s="4"/>
      <c r="B92" s="4"/>
      <c r="C92" s="4"/>
      <c r="D92" s="4"/>
      <c r="E92" s="4"/>
      <c r="F92" s="51">
        <f t="shared" ca="1" si="3"/>
        <v>0.35555540812152908</v>
      </c>
      <c r="G92" s="4"/>
      <c r="H92" s="51">
        <f t="shared" ca="1" si="4"/>
        <v>0.48869874236370991</v>
      </c>
      <c r="I92" s="4"/>
      <c r="J92" s="4"/>
      <c r="K92" s="4"/>
      <c r="L92" s="4"/>
    </row>
    <row r="93" spans="1:12">
      <c r="A93" s="4"/>
      <c r="B93" s="4"/>
      <c r="C93" s="4"/>
      <c r="D93" s="4"/>
      <c r="E93" s="4"/>
      <c r="F93" s="51">
        <f t="shared" ca="1" si="3"/>
        <v>0.1955562799953422</v>
      </c>
      <c r="G93" s="4"/>
      <c r="H93" s="51">
        <f t="shared" ca="1" si="4"/>
        <v>0.67858812816685787</v>
      </c>
      <c r="I93" s="4"/>
      <c r="J93" s="4"/>
      <c r="K93" s="4"/>
      <c r="L93" s="4"/>
    </row>
    <row r="94" spans="1:12">
      <c r="A94" s="4"/>
      <c r="B94" s="4"/>
      <c r="C94" s="4"/>
      <c r="D94" s="4"/>
      <c r="E94" s="4"/>
      <c r="F94" s="51">
        <f t="shared" ca="1" si="3"/>
        <v>0.74934162746850563</v>
      </c>
      <c r="G94" s="4"/>
      <c r="H94" s="51">
        <f t="shared" ca="1" si="4"/>
        <v>0.49543137476862342</v>
      </c>
      <c r="I94" s="4"/>
      <c r="J94" s="4"/>
      <c r="K94" s="4"/>
      <c r="L94" s="4"/>
    </row>
    <row r="95" spans="1:12">
      <c r="A95" s="4"/>
      <c r="B95" s="4"/>
      <c r="C95" s="4"/>
      <c r="D95" s="4"/>
      <c r="E95" s="4"/>
      <c r="F95" s="51">
        <f t="shared" ref="F95:F158" ca="1" si="5">RAND()</f>
        <v>8.1155507802619375E-2</v>
      </c>
      <c r="G95" s="4"/>
      <c r="H95" s="51">
        <f t="shared" ref="H95:H158" ca="1" si="6">(RAND()+RAND()+RAND()+RAND())/4</f>
        <v>0.6914512508137729</v>
      </c>
      <c r="I95" s="4"/>
      <c r="J95" s="4"/>
      <c r="K95" s="4"/>
      <c r="L95" s="4"/>
    </row>
    <row r="96" spans="1:12">
      <c r="A96" s="4"/>
      <c r="B96" s="4"/>
      <c r="C96" s="4"/>
      <c r="D96" s="4"/>
      <c r="E96" s="4"/>
      <c r="F96" s="51">
        <f t="shared" ca="1" si="5"/>
        <v>0.53062069198095463</v>
      </c>
      <c r="G96" s="4"/>
      <c r="H96" s="51">
        <f t="shared" ca="1" si="6"/>
        <v>0.4518920019384336</v>
      </c>
      <c r="I96" s="4"/>
      <c r="J96" s="4"/>
      <c r="K96" s="4"/>
      <c r="L96" s="4"/>
    </row>
    <row r="97" spans="1:12">
      <c r="A97" s="4"/>
      <c r="B97" s="4"/>
      <c r="C97" s="4"/>
      <c r="D97" s="4"/>
      <c r="E97" s="4"/>
      <c r="F97" s="51">
        <f t="shared" ca="1" si="5"/>
        <v>0.49823615032721702</v>
      </c>
      <c r="G97" s="4"/>
      <c r="H97" s="51">
        <f t="shared" ca="1" si="6"/>
        <v>0.50921340503869827</v>
      </c>
      <c r="I97" s="4"/>
      <c r="J97" s="4"/>
      <c r="K97" s="4"/>
      <c r="L97" s="4"/>
    </row>
    <row r="98" spans="1:12">
      <c r="A98" s="4"/>
      <c r="B98" s="4"/>
      <c r="C98" s="4"/>
      <c r="D98" s="4"/>
      <c r="E98" s="4"/>
      <c r="F98" s="51">
        <f t="shared" ca="1" si="5"/>
        <v>0.38420497855618652</v>
      </c>
      <c r="G98" s="4"/>
      <c r="H98" s="51">
        <f t="shared" ca="1" si="6"/>
        <v>0.39323076705830529</v>
      </c>
      <c r="I98" s="4"/>
      <c r="J98" s="4"/>
      <c r="K98" s="4"/>
      <c r="L98" s="4"/>
    </row>
    <row r="99" spans="1:12">
      <c r="A99" s="4"/>
      <c r="B99" s="4"/>
      <c r="C99" s="4"/>
      <c r="D99" s="4"/>
      <c r="E99" s="4"/>
      <c r="F99" s="51">
        <f t="shared" ca="1" si="5"/>
        <v>0.61364147079081721</v>
      </c>
      <c r="G99" s="4"/>
      <c r="H99" s="51">
        <f t="shared" ca="1" si="6"/>
        <v>0.47949492346472666</v>
      </c>
      <c r="I99" s="4"/>
      <c r="J99" s="4"/>
      <c r="K99" s="4"/>
      <c r="L99" s="4"/>
    </row>
    <row r="100" spans="1:12">
      <c r="A100" s="4"/>
      <c r="B100" s="4"/>
      <c r="C100" s="4"/>
      <c r="D100" s="4"/>
      <c r="E100" s="4"/>
      <c r="F100" s="51">
        <f t="shared" ca="1" si="5"/>
        <v>0.96542117609886646</v>
      </c>
      <c r="G100" s="4"/>
      <c r="H100" s="51">
        <f t="shared" ca="1" si="6"/>
        <v>0.54369264580001553</v>
      </c>
      <c r="I100" s="4"/>
      <c r="J100" s="4"/>
      <c r="K100" s="4"/>
      <c r="L100" s="4"/>
    </row>
    <row r="101" spans="1:12">
      <c r="A101" s="4"/>
      <c r="B101" s="4"/>
      <c r="C101" s="4"/>
      <c r="D101" s="4"/>
      <c r="E101" s="4"/>
      <c r="F101" s="51">
        <f t="shared" ca="1" si="5"/>
        <v>0.46885665135720334</v>
      </c>
      <c r="G101" s="4"/>
      <c r="H101" s="51">
        <f t="shared" ca="1" si="6"/>
        <v>0.52471015371673602</v>
      </c>
      <c r="I101" s="4"/>
      <c r="J101" s="4"/>
      <c r="K101" s="4"/>
      <c r="L101" s="4"/>
    </row>
    <row r="102" spans="1:12">
      <c r="A102" s="4"/>
      <c r="B102" s="4"/>
      <c r="C102" s="4"/>
      <c r="D102" s="4"/>
      <c r="E102" s="4"/>
      <c r="F102" s="51">
        <f t="shared" ca="1" si="5"/>
        <v>0.57972190999378392</v>
      </c>
      <c r="G102" s="4"/>
      <c r="H102" s="51">
        <f t="shared" ca="1" si="6"/>
        <v>0.443688924059298</v>
      </c>
      <c r="I102" s="4"/>
      <c r="J102" s="4"/>
      <c r="K102" s="4"/>
      <c r="L102" s="4"/>
    </row>
    <row r="103" spans="1:12">
      <c r="A103" s="4"/>
      <c r="B103" s="4"/>
      <c r="C103" s="4"/>
      <c r="D103" s="4"/>
      <c r="E103" s="4"/>
      <c r="F103" s="51">
        <f t="shared" ca="1" si="5"/>
        <v>2.6549328530974026E-2</v>
      </c>
      <c r="G103" s="4"/>
      <c r="H103" s="51">
        <f t="shared" ca="1" si="6"/>
        <v>0.45852080175346521</v>
      </c>
      <c r="I103" s="4"/>
      <c r="J103" s="4"/>
      <c r="K103" s="4"/>
      <c r="L103" s="4"/>
    </row>
    <row r="104" spans="1:12">
      <c r="A104" s="4"/>
      <c r="B104" s="4"/>
      <c r="C104" s="4"/>
      <c r="D104" s="4"/>
      <c r="E104" s="4"/>
      <c r="F104" s="51">
        <f t="shared" ca="1" si="5"/>
        <v>0.18889763926246039</v>
      </c>
      <c r="G104" s="4"/>
      <c r="H104" s="51">
        <f t="shared" ca="1" si="6"/>
        <v>0.50238288011819809</v>
      </c>
      <c r="I104" s="4"/>
      <c r="J104" s="4"/>
      <c r="K104" s="4"/>
      <c r="L104" s="4"/>
    </row>
    <row r="105" spans="1:12">
      <c r="A105" s="4"/>
      <c r="B105" s="4"/>
      <c r="C105" s="4"/>
      <c r="D105" s="4"/>
      <c r="E105" s="4"/>
      <c r="F105" s="51">
        <f t="shared" ca="1" si="5"/>
        <v>0.65024202294403943</v>
      </c>
      <c r="G105" s="4"/>
      <c r="H105" s="51">
        <f t="shared" ca="1" si="6"/>
        <v>0.42176195661910898</v>
      </c>
      <c r="I105" s="4"/>
      <c r="J105" s="4"/>
      <c r="K105" s="4"/>
      <c r="L105" s="4"/>
    </row>
    <row r="106" spans="1:12">
      <c r="A106" s="4"/>
      <c r="B106" s="4"/>
      <c r="C106" s="4"/>
      <c r="D106" s="4"/>
      <c r="E106" s="4"/>
      <c r="F106" s="51">
        <f t="shared" ca="1" si="5"/>
        <v>0.37846052385724749</v>
      </c>
      <c r="G106" s="4"/>
      <c r="H106" s="51">
        <f t="shared" ca="1" si="6"/>
        <v>0.44791934320301841</v>
      </c>
      <c r="I106" s="4"/>
      <c r="J106" s="4"/>
      <c r="K106" s="4"/>
      <c r="L106" s="4"/>
    </row>
    <row r="107" spans="1:12">
      <c r="A107" s="4"/>
      <c r="B107" s="4"/>
      <c r="C107" s="4"/>
      <c r="D107" s="4"/>
      <c r="E107" s="4"/>
      <c r="F107" s="51">
        <f t="shared" ca="1" si="5"/>
        <v>0.91185649191555007</v>
      </c>
      <c r="G107" s="4"/>
      <c r="H107" s="51">
        <f t="shared" ca="1" si="6"/>
        <v>0.52530856389043279</v>
      </c>
      <c r="I107" s="4"/>
      <c r="J107" s="4"/>
      <c r="K107" s="4"/>
      <c r="L107" s="4"/>
    </row>
    <row r="108" spans="1:12">
      <c r="A108" s="4"/>
      <c r="B108" s="4"/>
      <c r="C108" s="4"/>
      <c r="D108" s="4"/>
      <c r="E108" s="4"/>
      <c r="F108" s="51">
        <f t="shared" ca="1" si="5"/>
        <v>0.29207350072106675</v>
      </c>
      <c r="G108" s="4"/>
      <c r="H108" s="51">
        <f t="shared" ca="1" si="6"/>
        <v>0.5530004204346689</v>
      </c>
      <c r="I108" s="4"/>
      <c r="J108" s="4"/>
      <c r="K108" s="4"/>
      <c r="L108" s="4"/>
    </row>
    <row r="109" spans="1:12">
      <c r="A109" s="4"/>
      <c r="B109" s="4"/>
      <c r="C109" s="4"/>
      <c r="D109" s="4"/>
      <c r="E109" s="4"/>
      <c r="F109" s="51">
        <f t="shared" ca="1" si="5"/>
        <v>0.77029839359038077</v>
      </c>
      <c r="G109" s="4"/>
      <c r="H109" s="51">
        <f t="shared" ca="1" si="6"/>
        <v>0.41105066719030242</v>
      </c>
      <c r="I109" s="4"/>
      <c r="J109" s="4"/>
      <c r="K109" s="4"/>
      <c r="L109" s="4"/>
    </row>
    <row r="110" spans="1:12">
      <c r="A110" s="4"/>
      <c r="B110" s="4"/>
      <c r="C110" s="4"/>
      <c r="D110" s="4"/>
      <c r="E110" s="4"/>
      <c r="F110" s="51">
        <f t="shared" ca="1" si="5"/>
        <v>0.37876883533241912</v>
      </c>
      <c r="G110" s="4"/>
      <c r="H110" s="51">
        <f t="shared" ca="1" si="6"/>
        <v>0.60147990912687432</v>
      </c>
      <c r="I110" s="4"/>
      <c r="J110" s="4"/>
      <c r="K110" s="4"/>
      <c r="L110" s="4"/>
    </row>
    <row r="111" spans="1:12">
      <c r="A111" s="4"/>
      <c r="B111" s="4"/>
      <c r="C111" s="4"/>
      <c r="D111" s="4"/>
      <c r="E111" s="4"/>
      <c r="F111" s="51">
        <f t="shared" ca="1" si="5"/>
        <v>0.73453922024122975</v>
      </c>
      <c r="G111" s="4"/>
      <c r="H111" s="51">
        <f t="shared" ca="1" si="6"/>
        <v>0.37033205298529659</v>
      </c>
      <c r="I111" s="4"/>
      <c r="J111" s="4"/>
      <c r="K111" s="4"/>
      <c r="L111" s="4"/>
    </row>
    <row r="112" spans="1:12">
      <c r="A112" s="4"/>
      <c r="B112" s="4"/>
      <c r="C112" s="4"/>
      <c r="D112" s="4"/>
      <c r="E112" s="4"/>
      <c r="F112" s="51">
        <f t="shared" ca="1" si="5"/>
        <v>0.57044638374811696</v>
      </c>
      <c r="G112" s="4"/>
      <c r="H112" s="51">
        <f t="shared" ca="1" si="6"/>
        <v>0.45715959262642081</v>
      </c>
      <c r="I112" s="4"/>
      <c r="J112" s="4"/>
      <c r="K112" s="4"/>
      <c r="L112" s="4"/>
    </row>
    <row r="113" spans="1:12">
      <c r="A113" s="4"/>
      <c r="B113" s="4"/>
      <c r="C113" s="4"/>
      <c r="D113" s="4"/>
      <c r="E113" s="4"/>
      <c r="F113" s="51">
        <f t="shared" ca="1" si="5"/>
        <v>0.13012735134455988</v>
      </c>
      <c r="G113" s="4"/>
      <c r="H113" s="51">
        <f t="shared" ca="1" si="6"/>
        <v>0.5051336945331506</v>
      </c>
      <c r="I113" s="4"/>
      <c r="J113" s="4"/>
      <c r="K113" s="4"/>
      <c r="L113" s="4"/>
    </row>
    <row r="114" spans="1:12">
      <c r="A114" s="4"/>
      <c r="B114" s="4"/>
      <c r="C114" s="4"/>
      <c r="D114" s="4"/>
      <c r="E114" s="4"/>
      <c r="F114" s="51">
        <f t="shared" ca="1" si="5"/>
        <v>0.66322729354750609</v>
      </c>
      <c r="G114" s="4"/>
      <c r="H114" s="51">
        <f t="shared" ca="1" si="6"/>
        <v>0.67627885820671285</v>
      </c>
      <c r="I114" s="4"/>
      <c r="J114" s="4"/>
      <c r="K114" s="4"/>
      <c r="L114" s="4"/>
    </row>
    <row r="115" spans="1:12">
      <c r="A115" s="4"/>
      <c r="B115" s="4"/>
      <c r="C115" s="4"/>
      <c r="D115" s="4"/>
      <c r="E115" s="4"/>
      <c r="F115" s="51">
        <f t="shared" ca="1" si="5"/>
        <v>0.19412910096681013</v>
      </c>
      <c r="G115" s="4"/>
      <c r="H115" s="51">
        <f t="shared" ca="1" si="6"/>
        <v>0.54202076741489469</v>
      </c>
      <c r="I115" s="4"/>
      <c r="J115" s="4"/>
      <c r="K115" s="4"/>
      <c r="L115" s="4"/>
    </row>
    <row r="116" spans="1:12">
      <c r="A116" s="4"/>
      <c r="B116" s="4"/>
      <c r="C116" s="4"/>
      <c r="D116" s="4"/>
      <c r="E116" s="4"/>
      <c r="F116" s="51">
        <f t="shared" ca="1" si="5"/>
        <v>0.41504948051388568</v>
      </c>
      <c r="G116" s="4"/>
      <c r="H116" s="51">
        <f t="shared" ca="1" si="6"/>
        <v>0.4492686665620792</v>
      </c>
      <c r="I116" s="4"/>
      <c r="J116" s="4"/>
      <c r="K116" s="4"/>
      <c r="L116" s="4"/>
    </row>
    <row r="117" spans="1:12">
      <c r="A117" s="4"/>
      <c r="B117" s="4"/>
      <c r="C117" s="4"/>
      <c r="D117" s="4"/>
      <c r="E117" s="4"/>
      <c r="F117" s="51">
        <f t="shared" ca="1" si="5"/>
        <v>0.64907205443599092</v>
      </c>
      <c r="G117" s="4"/>
      <c r="H117" s="51">
        <f t="shared" ca="1" si="6"/>
        <v>0.50885704670573217</v>
      </c>
      <c r="I117" s="4"/>
      <c r="J117" s="4"/>
      <c r="K117" s="4"/>
      <c r="L117" s="4"/>
    </row>
    <row r="118" spans="1:12">
      <c r="A118" s="4"/>
      <c r="B118" s="4"/>
      <c r="C118" s="4"/>
      <c r="D118" s="4"/>
      <c r="E118" s="4"/>
      <c r="F118" s="51">
        <f t="shared" ca="1" si="5"/>
        <v>0.12378404318785907</v>
      </c>
      <c r="G118" s="4"/>
      <c r="H118" s="51">
        <f t="shared" ca="1" si="6"/>
        <v>0.55681842482816268</v>
      </c>
      <c r="I118" s="4"/>
      <c r="J118" s="4"/>
      <c r="K118" s="4"/>
      <c r="L118" s="4"/>
    </row>
    <row r="119" spans="1:12">
      <c r="A119" s="4"/>
      <c r="B119" s="4"/>
      <c r="C119" s="4"/>
      <c r="D119" s="4"/>
      <c r="E119" s="4"/>
      <c r="F119" s="51">
        <f t="shared" ca="1" si="5"/>
        <v>0.55159106226986154</v>
      </c>
      <c r="G119" s="4"/>
      <c r="H119" s="51">
        <f t="shared" ca="1" si="6"/>
        <v>0.44001732511415781</v>
      </c>
      <c r="I119" s="4"/>
      <c r="J119" s="4"/>
      <c r="K119" s="4"/>
      <c r="L119" s="4"/>
    </row>
    <row r="120" spans="1:12">
      <c r="A120" s="4"/>
      <c r="B120" s="4"/>
      <c r="C120" s="4"/>
      <c r="D120" s="4"/>
      <c r="E120" s="4"/>
      <c r="F120" s="51">
        <f t="shared" ca="1" si="5"/>
        <v>0.33355705574343153</v>
      </c>
      <c r="G120" s="4"/>
      <c r="H120" s="51">
        <f t="shared" ca="1" si="6"/>
        <v>0.29604337461781272</v>
      </c>
      <c r="I120" s="4"/>
      <c r="J120" s="4"/>
      <c r="K120" s="4"/>
      <c r="L120" s="4"/>
    </row>
    <row r="121" spans="1:12">
      <c r="A121" s="4"/>
      <c r="B121" s="4"/>
      <c r="C121" s="4"/>
      <c r="D121" s="4"/>
      <c r="E121" s="4"/>
      <c r="F121" s="51">
        <f t="shared" ca="1" si="5"/>
        <v>0.89306630149567745</v>
      </c>
      <c r="G121" s="4"/>
      <c r="H121" s="51">
        <f t="shared" ca="1" si="6"/>
        <v>0.63887547419014667</v>
      </c>
      <c r="I121" s="4"/>
      <c r="J121" s="4"/>
      <c r="K121" s="4"/>
      <c r="L121" s="4"/>
    </row>
    <row r="122" spans="1:12">
      <c r="A122" s="4"/>
      <c r="B122" s="4"/>
      <c r="C122" s="4"/>
      <c r="D122" s="4"/>
      <c r="E122" s="4"/>
      <c r="F122" s="51">
        <f t="shared" ca="1" si="5"/>
        <v>0.16785869986981139</v>
      </c>
      <c r="G122" s="4"/>
      <c r="H122" s="51">
        <f t="shared" ca="1" si="6"/>
        <v>0.62340162544308275</v>
      </c>
      <c r="I122" s="4"/>
      <c r="J122" s="4"/>
      <c r="K122" s="4"/>
      <c r="L122" s="4"/>
    </row>
    <row r="123" spans="1:12">
      <c r="A123" s="4"/>
      <c r="B123" s="4"/>
      <c r="C123" s="4"/>
      <c r="D123" s="4"/>
      <c r="E123" s="4"/>
      <c r="F123" s="51">
        <f t="shared" ca="1" si="5"/>
        <v>0.35211374340716206</v>
      </c>
      <c r="G123" s="4"/>
      <c r="H123" s="51">
        <f t="shared" ca="1" si="6"/>
        <v>0.55492709365930781</v>
      </c>
      <c r="I123" s="4"/>
      <c r="J123" s="4"/>
      <c r="K123" s="4"/>
      <c r="L123" s="4"/>
    </row>
    <row r="124" spans="1:12">
      <c r="A124" s="4"/>
      <c r="B124" s="4"/>
      <c r="C124" s="4"/>
      <c r="D124" s="4"/>
      <c r="E124" s="4"/>
      <c r="F124" s="51">
        <f t="shared" ca="1" si="5"/>
        <v>0.84565986395053427</v>
      </c>
      <c r="G124" s="4"/>
      <c r="H124" s="51">
        <f t="shared" ca="1" si="6"/>
        <v>0.50791913322762827</v>
      </c>
      <c r="I124" s="4"/>
      <c r="J124" s="4"/>
      <c r="K124" s="4"/>
      <c r="L124" s="4"/>
    </row>
    <row r="125" spans="1:12">
      <c r="A125" s="4"/>
      <c r="B125" s="4"/>
      <c r="C125" s="4"/>
      <c r="D125" s="4"/>
      <c r="E125" s="4"/>
      <c r="F125" s="51">
        <f t="shared" ca="1" si="5"/>
        <v>0.72526078228986346</v>
      </c>
      <c r="G125" s="4"/>
      <c r="H125" s="51">
        <f t="shared" ca="1" si="6"/>
        <v>0.42049424226245474</v>
      </c>
      <c r="I125" s="4"/>
      <c r="J125" s="4"/>
      <c r="K125" s="4"/>
      <c r="L125" s="4"/>
    </row>
    <row r="126" spans="1:12">
      <c r="A126" s="4"/>
      <c r="B126" s="4"/>
      <c r="C126" s="4"/>
      <c r="D126" s="4"/>
      <c r="E126" s="4"/>
      <c r="F126" s="51">
        <f t="shared" ca="1" si="5"/>
        <v>0.8462838591011832</v>
      </c>
      <c r="G126" s="4"/>
      <c r="H126" s="51">
        <f t="shared" ca="1" si="6"/>
        <v>0.38026359755657685</v>
      </c>
      <c r="I126" s="4"/>
      <c r="J126" s="4"/>
      <c r="K126" s="4"/>
      <c r="L126" s="4"/>
    </row>
    <row r="127" spans="1:12">
      <c r="A127" s="4"/>
      <c r="B127" s="4"/>
      <c r="C127" s="4"/>
      <c r="D127" s="4"/>
      <c r="E127" s="4"/>
      <c r="F127" s="51">
        <f t="shared" ca="1" si="5"/>
        <v>0.18000520750079885</v>
      </c>
      <c r="G127" s="4"/>
      <c r="H127" s="51">
        <f t="shared" ca="1" si="6"/>
        <v>0.61162487124296516</v>
      </c>
      <c r="I127" s="4"/>
      <c r="J127" s="4"/>
      <c r="K127" s="4"/>
      <c r="L127" s="4"/>
    </row>
    <row r="128" spans="1:12">
      <c r="A128" s="4"/>
      <c r="B128" s="4"/>
      <c r="C128" s="4"/>
      <c r="D128" s="4"/>
      <c r="E128" s="4"/>
      <c r="F128" s="51">
        <f t="shared" ca="1" si="5"/>
        <v>0.11888664793477033</v>
      </c>
      <c r="G128" s="4"/>
      <c r="H128" s="51">
        <f t="shared" ca="1" si="6"/>
        <v>0.33676022471720674</v>
      </c>
      <c r="I128" s="4"/>
      <c r="J128" s="4"/>
      <c r="K128" s="4"/>
      <c r="L128" s="4"/>
    </row>
    <row r="129" spans="1:12">
      <c r="A129" s="4"/>
      <c r="B129" s="4"/>
      <c r="C129" s="4"/>
      <c r="D129" s="4"/>
      <c r="E129" s="4"/>
      <c r="F129" s="51">
        <f t="shared" ca="1" si="5"/>
        <v>0.47810870081166756</v>
      </c>
      <c r="G129" s="4"/>
      <c r="H129" s="51">
        <f t="shared" ca="1" si="6"/>
        <v>0.37948970403139093</v>
      </c>
      <c r="I129" s="4"/>
      <c r="J129" s="4"/>
      <c r="K129" s="4"/>
      <c r="L129" s="4"/>
    </row>
    <row r="130" spans="1:12">
      <c r="A130" s="4"/>
      <c r="B130" s="4"/>
      <c r="C130" s="4"/>
      <c r="D130" s="4"/>
      <c r="E130" s="4"/>
      <c r="F130" s="51">
        <f t="shared" ca="1" si="5"/>
        <v>0.9013690130578611</v>
      </c>
      <c r="G130" s="4"/>
      <c r="H130" s="51">
        <f t="shared" ca="1" si="6"/>
        <v>0.58866533558742162</v>
      </c>
      <c r="I130" s="4"/>
      <c r="J130" s="4"/>
      <c r="K130" s="4"/>
      <c r="L130" s="4"/>
    </row>
    <row r="131" spans="1:12">
      <c r="A131" s="4"/>
      <c r="B131" s="4"/>
      <c r="C131" s="4"/>
      <c r="D131" s="4"/>
      <c r="E131" s="4"/>
      <c r="F131" s="51">
        <f t="shared" ca="1" si="5"/>
        <v>0.1061382554858018</v>
      </c>
      <c r="G131" s="4"/>
      <c r="H131" s="51">
        <f t="shared" ca="1" si="6"/>
        <v>0.52019927426491885</v>
      </c>
      <c r="I131" s="4"/>
      <c r="J131" s="4"/>
      <c r="K131" s="4"/>
      <c r="L131" s="4"/>
    </row>
    <row r="132" spans="1:12">
      <c r="A132" s="4"/>
      <c r="B132" s="4"/>
      <c r="C132" s="4"/>
      <c r="D132" s="4"/>
      <c r="E132" s="4"/>
      <c r="F132" s="51">
        <f t="shared" ca="1" si="5"/>
        <v>0.7374471542896105</v>
      </c>
      <c r="G132" s="4"/>
      <c r="H132" s="51">
        <f t="shared" ca="1" si="6"/>
        <v>0.33702560002756526</v>
      </c>
      <c r="I132" s="4"/>
      <c r="J132" s="4"/>
      <c r="K132" s="4"/>
      <c r="L132" s="4"/>
    </row>
    <row r="133" spans="1:12">
      <c r="A133" s="4"/>
      <c r="B133" s="4"/>
      <c r="C133" s="4"/>
      <c r="D133" s="4"/>
      <c r="E133" s="4"/>
      <c r="F133" s="51">
        <f t="shared" ca="1" si="5"/>
        <v>0.34949157874915537</v>
      </c>
      <c r="G133" s="4"/>
      <c r="H133" s="51">
        <f t="shared" ca="1" si="6"/>
        <v>0.59548260168774536</v>
      </c>
      <c r="I133" s="4"/>
      <c r="J133" s="4"/>
      <c r="K133" s="4"/>
      <c r="L133" s="4"/>
    </row>
    <row r="134" spans="1:12">
      <c r="A134" s="4"/>
      <c r="B134" s="4"/>
      <c r="C134" s="4"/>
      <c r="D134" s="4"/>
      <c r="E134" s="4"/>
      <c r="F134" s="51">
        <f t="shared" ca="1" si="5"/>
        <v>0.92684903973643651</v>
      </c>
      <c r="G134" s="4"/>
      <c r="H134" s="51">
        <f t="shared" ca="1" si="6"/>
        <v>0.30918179090965003</v>
      </c>
      <c r="I134" s="4"/>
      <c r="J134" s="4"/>
      <c r="K134" s="4"/>
      <c r="L134" s="4"/>
    </row>
    <row r="135" spans="1:12">
      <c r="A135" s="4"/>
      <c r="B135" s="4"/>
      <c r="C135" s="4"/>
      <c r="D135" s="4"/>
      <c r="E135" s="4"/>
      <c r="F135" s="51">
        <f t="shared" ca="1" si="5"/>
        <v>0.4670462628565113</v>
      </c>
      <c r="G135" s="4"/>
      <c r="H135" s="51">
        <f t="shared" ca="1" si="6"/>
        <v>0.61019409654139678</v>
      </c>
      <c r="I135" s="4"/>
      <c r="J135" s="4"/>
      <c r="K135" s="4"/>
      <c r="L135" s="4"/>
    </row>
    <row r="136" spans="1:12">
      <c r="A136" s="4"/>
      <c r="B136" s="4"/>
      <c r="C136" s="4"/>
      <c r="D136" s="4"/>
      <c r="E136" s="4"/>
      <c r="F136" s="51">
        <f t="shared" ca="1" si="5"/>
        <v>0.49737468318350275</v>
      </c>
      <c r="G136" s="4"/>
      <c r="H136" s="51">
        <f t="shared" ca="1" si="6"/>
        <v>0.47262086886648141</v>
      </c>
      <c r="I136" s="4"/>
      <c r="J136" s="4"/>
      <c r="K136" s="4"/>
      <c r="L136" s="4"/>
    </row>
    <row r="137" spans="1:12">
      <c r="A137" s="4"/>
      <c r="B137" s="4"/>
      <c r="C137" s="4"/>
      <c r="D137" s="4"/>
      <c r="E137" s="4"/>
      <c r="F137" s="51">
        <f t="shared" ca="1" si="5"/>
        <v>0.2779376179365951</v>
      </c>
      <c r="G137" s="4"/>
      <c r="H137" s="51">
        <f t="shared" ca="1" si="6"/>
        <v>0.60735225667262394</v>
      </c>
      <c r="I137" s="4"/>
      <c r="J137" s="4"/>
      <c r="K137" s="4"/>
      <c r="L137" s="4"/>
    </row>
    <row r="138" spans="1:12">
      <c r="A138" s="4"/>
      <c r="B138" s="4"/>
      <c r="C138" s="4"/>
      <c r="D138" s="4"/>
      <c r="E138" s="4"/>
      <c r="F138" s="51">
        <f t="shared" ca="1" si="5"/>
        <v>0.59819123733479251</v>
      </c>
      <c r="G138" s="4"/>
      <c r="H138" s="51">
        <f t="shared" ca="1" si="6"/>
        <v>0.38704853605891343</v>
      </c>
      <c r="I138" s="4"/>
      <c r="J138" s="4"/>
      <c r="K138" s="4"/>
      <c r="L138" s="4"/>
    </row>
    <row r="139" spans="1:12">
      <c r="A139" s="4"/>
      <c r="B139" s="4"/>
      <c r="C139" s="4"/>
      <c r="D139" s="4"/>
      <c r="E139" s="4"/>
      <c r="F139" s="51">
        <f t="shared" ca="1" si="5"/>
        <v>0.93419107336532115</v>
      </c>
      <c r="G139" s="4"/>
      <c r="H139" s="51">
        <f t="shared" ca="1" si="6"/>
        <v>0.39373111078334444</v>
      </c>
      <c r="I139" s="4"/>
      <c r="J139" s="4"/>
      <c r="K139" s="4"/>
      <c r="L139" s="4"/>
    </row>
    <row r="140" spans="1:12">
      <c r="A140" s="4"/>
      <c r="B140" s="4"/>
      <c r="C140" s="4"/>
      <c r="D140" s="4"/>
      <c r="E140" s="4"/>
      <c r="F140" s="51">
        <f t="shared" ca="1" si="5"/>
        <v>0.32123674039379846</v>
      </c>
      <c r="G140" s="4"/>
      <c r="H140" s="51">
        <f t="shared" ca="1" si="6"/>
        <v>0.49056145198797685</v>
      </c>
      <c r="I140" s="4"/>
      <c r="J140" s="4"/>
      <c r="K140" s="4"/>
      <c r="L140" s="4"/>
    </row>
    <row r="141" spans="1:12">
      <c r="A141" s="4"/>
      <c r="B141" s="4"/>
      <c r="C141" s="4"/>
      <c r="D141" s="4"/>
      <c r="E141" s="4"/>
      <c r="F141" s="51">
        <f t="shared" ca="1" si="5"/>
        <v>0.72177062541676451</v>
      </c>
      <c r="G141" s="4"/>
      <c r="H141" s="51">
        <f t="shared" ca="1" si="6"/>
        <v>0.74561388285413177</v>
      </c>
      <c r="I141" s="4"/>
      <c r="J141" s="4"/>
      <c r="K141" s="4"/>
      <c r="L141" s="4"/>
    </row>
    <row r="142" spans="1:12">
      <c r="A142" s="4"/>
      <c r="B142" s="4"/>
      <c r="C142" s="4"/>
      <c r="D142" s="4"/>
      <c r="E142" s="4"/>
      <c r="F142" s="51">
        <f t="shared" ca="1" si="5"/>
        <v>0.23500852601225541</v>
      </c>
      <c r="G142" s="4"/>
      <c r="H142" s="51">
        <f t="shared" ca="1" si="6"/>
        <v>0.37291461152719985</v>
      </c>
      <c r="I142" s="4"/>
      <c r="J142" s="4"/>
      <c r="K142" s="4"/>
      <c r="L142" s="4"/>
    </row>
    <row r="143" spans="1:12">
      <c r="A143" s="4"/>
      <c r="B143" s="4"/>
      <c r="C143" s="4"/>
      <c r="D143" s="4"/>
      <c r="E143" s="4"/>
      <c r="F143" s="51">
        <f t="shared" ca="1" si="5"/>
        <v>0.11639770459953047</v>
      </c>
      <c r="G143" s="4"/>
      <c r="H143" s="51">
        <f t="shared" ca="1" si="6"/>
        <v>0.37342226146481605</v>
      </c>
      <c r="I143" s="4"/>
      <c r="J143" s="4"/>
      <c r="K143" s="4"/>
      <c r="L143" s="4"/>
    </row>
    <row r="144" spans="1:12">
      <c r="A144" s="4"/>
      <c r="B144" s="4"/>
      <c r="C144" s="4"/>
      <c r="D144" s="4"/>
      <c r="E144" s="4"/>
      <c r="F144" s="51">
        <f t="shared" ca="1" si="5"/>
        <v>0.20771015226259515</v>
      </c>
      <c r="G144" s="4"/>
      <c r="H144" s="51">
        <f t="shared" ca="1" si="6"/>
        <v>0.72629066190952141</v>
      </c>
      <c r="I144" s="4"/>
      <c r="J144" s="4"/>
      <c r="K144" s="4"/>
      <c r="L144" s="4"/>
    </row>
    <row r="145" spans="1:12">
      <c r="A145" s="4"/>
      <c r="B145" s="4"/>
      <c r="C145" s="4"/>
      <c r="D145" s="4"/>
      <c r="E145" s="4"/>
      <c r="F145" s="51">
        <f t="shared" ca="1" si="5"/>
        <v>0.29358489506000363</v>
      </c>
      <c r="G145" s="4"/>
      <c r="H145" s="51">
        <f t="shared" ca="1" si="6"/>
        <v>0.22549373458469096</v>
      </c>
      <c r="I145" s="4"/>
      <c r="J145" s="4"/>
      <c r="K145" s="4"/>
      <c r="L145" s="4"/>
    </row>
    <row r="146" spans="1:12">
      <c r="A146" s="4"/>
      <c r="B146" s="4"/>
      <c r="C146" s="4"/>
      <c r="D146" s="4"/>
      <c r="E146" s="4"/>
      <c r="F146" s="51">
        <f t="shared" ca="1" si="5"/>
        <v>0.56592119286331721</v>
      </c>
      <c r="G146" s="4"/>
      <c r="H146" s="51">
        <f t="shared" ca="1" si="6"/>
        <v>0.37687061040120406</v>
      </c>
      <c r="I146" s="4"/>
      <c r="J146" s="4"/>
      <c r="K146" s="4"/>
      <c r="L146" s="4"/>
    </row>
    <row r="147" spans="1:12">
      <c r="A147" s="4"/>
      <c r="B147" s="4"/>
      <c r="C147" s="4"/>
      <c r="D147" s="4"/>
      <c r="E147" s="4"/>
      <c r="F147" s="51">
        <f t="shared" ca="1" si="5"/>
        <v>0.3771039967733042</v>
      </c>
      <c r="G147" s="4"/>
      <c r="H147" s="51">
        <f t="shared" ca="1" si="6"/>
        <v>0.28050482297446788</v>
      </c>
      <c r="I147" s="4"/>
      <c r="J147" s="4"/>
      <c r="K147" s="4"/>
      <c r="L147" s="4"/>
    </row>
    <row r="148" spans="1:12">
      <c r="A148" s="4"/>
      <c r="B148" s="4"/>
      <c r="C148" s="4"/>
      <c r="D148" s="4"/>
      <c r="E148" s="4"/>
      <c r="F148" s="51">
        <f t="shared" ca="1" si="5"/>
        <v>0.83027304477263242</v>
      </c>
      <c r="G148" s="4"/>
      <c r="H148" s="51">
        <f t="shared" ca="1" si="6"/>
        <v>0.28683897629014166</v>
      </c>
      <c r="I148" s="4"/>
      <c r="J148" s="4"/>
      <c r="K148" s="4"/>
      <c r="L148" s="4"/>
    </row>
    <row r="149" spans="1:12">
      <c r="A149" s="4"/>
      <c r="B149" s="4"/>
      <c r="C149" s="4"/>
      <c r="D149" s="4"/>
      <c r="E149" s="4"/>
      <c r="F149" s="51">
        <f t="shared" ca="1" si="5"/>
        <v>0.44380840242836062</v>
      </c>
      <c r="G149" s="4"/>
      <c r="H149" s="51">
        <f t="shared" ca="1" si="6"/>
        <v>0.38769004473857815</v>
      </c>
      <c r="I149" s="4"/>
      <c r="J149" s="4"/>
      <c r="K149" s="4"/>
      <c r="L149" s="4"/>
    </row>
    <row r="150" spans="1:12">
      <c r="A150" s="4"/>
      <c r="B150" s="4"/>
      <c r="C150" s="4"/>
      <c r="D150" s="4"/>
      <c r="E150" s="4"/>
      <c r="F150" s="51">
        <f t="shared" ca="1" si="5"/>
        <v>0.10965185461308968</v>
      </c>
      <c r="G150" s="4"/>
      <c r="H150" s="51">
        <f t="shared" ca="1" si="6"/>
        <v>0.57774272767173052</v>
      </c>
      <c r="I150" s="4"/>
      <c r="J150" s="4"/>
      <c r="K150" s="4"/>
      <c r="L150" s="4"/>
    </row>
    <row r="151" spans="1:12">
      <c r="A151" s="4"/>
      <c r="B151" s="4"/>
      <c r="C151" s="4"/>
      <c r="D151" s="4"/>
      <c r="E151" s="4"/>
      <c r="F151" s="51">
        <f t="shared" ca="1" si="5"/>
        <v>0.34164287372005586</v>
      </c>
      <c r="G151" s="4"/>
      <c r="H151" s="51">
        <f t="shared" ca="1" si="6"/>
        <v>0.52988973328404854</v>
      </c>
      <c r="I151" s="4"/>
      <c r="J151" s="4"/>
      <c r="K151" s="4"/>
      <c r="L151" s="4"/>
    </row>
    <row r="152" spans="1:12">
      <c r="A152" s="4"/>
      <c r="B152" s="4"/>
      <c r="C152" s="4"/>
      <c r="D152" s="4"/>
      <c r="E152" s="4"/>
      <c r="F152" s="51">
        <f t="shared" ca="1" si="5"/>
        <v>0.8448267009705408</v>
      </c>
      <c r="G152" s="4"/>
      <c r="H152" s="51">
        <f t="shared" ca="1" si="6"/>
        <v>0.77446451044889653</v>
      </c>
      <c r="I152" s="4"/>
      <c r="J152" s="4"/>
      <c r="K152" s="4"/>
      <c r="L152" s="4"/>
    </row>
    <row r="153" spans="1:12">
      <c r="A153" s="4"/>
      <c r="B153" s="4"/>
      <c r="C153" s="4"/>
      <c r="D153" s="4"/>
      <c r="E153" s="4"/>
      <c r="F153" s="51">
        <f t="shared" ca="1" si="5"/>
        <v>0.77849445693037711</v>
      </c>
      <c r="G153" s="4"/>
      <c r="H153" s="51">
        <f t="shared" ca="1" si="6"/>
        <v>0.63958680396432543</v>
      </c>
      <c r="I153" s="4"/>
      <c r="J153" s="4"/>
      <c r="K153" s="4"/>
      <c r="L153" s="4"/>
    </row>
    <row r="154" spans="1:12">
      <c r="A154" s="4"/>
      <c r="B154" s="4"/>
      <c r="C154" s="4"/>
      <c r="D154" s="4"/>
      <c r="E154" s="4"/>
      <c r="F154" s="51">
        <f t="shared" ca="1" si="5"/>
        <v>0.60709380700576132</v>
      </c>
      <c r="G154" s="4"/>
      <c r="H154" s="51">
        <f t="shared" ca="1" si="6"/>
        <v>0.48847746724930458</v>
      </c>
      <c r="I154" s="4"/>
      <c r="J154" s="4"/>
      <c r="K154" s="4"/>
      <c r="L154" s="4"/>
    </row>
    <row r="155" spans="1:12">
      <c r="A155" s="4"/>
      <c r="B155" s="4"/>
      <c r="C155" s="4"/>
      <c r="D155" s="4"/>
      <c r="E155" s="4"/>
      <c r="F155" s="51">
        <f t="shared" ca="1" si="5"/>
        <v>0.68701357357337456</v>
      </c>
      <c r="G155" s="4"/>
      <c r="H155" s="51">
        <f t="shared" ca="1" si="6"/>
        <v>0.65435147229636659</v>
      </c>
      <c r="I155" s="4"/>
      <c r="J155" s="4"/>
      <c r="K155" s="4"/>
      <c r="L155" s="4"/>
    </row>
    <row r="156" spans="1:12">
      <c r="A156" s="4"/>
      <c r="B156" s="4"/>
      <c r="C156" s="4"/>
      <c r="D156" s="4"/>
      <c r="E156" s="4"/>
      <c r="F156" s="51">
        <f t="shared" ca="1" si="5"/>
        <v>0.77082057578705732</v>
      </c>
      <c r="G156" s="4"/>
      <c r="H156" s="51">
        <f t="shared" ca="1" si="6"/>
        <v>0.49387002158669946</v>
      </c>
      <c r="I156" s="4"/>
      <c r="J156" s="4"/>
      <c r="K156" s="4"/>
      <c r="L156" s="4"/>
    </row>
    <row r="157" spans="1:12">
      <c r="A157" s="4"/>
      <c r="B157" s="4"/>
      <c r="C157" s="4"/>
      <c r="D157" s="4"/>
      <c r="E157" s="4"/>
      <c r="F157" s="51">
        <f t="shared" ca="1" si="5"/>
        <v>0.63798841496735592</v>
      </c>
      <c r="G157" s="4"/>
      <c r="H157" s="51">
        <f t="shared" ca="1" si="6"/>
        <v>0.49724683537266678</v>
      </c>
      <c r="I157" s="4"/>
      <c r="J157" s="4"/>
      <c r="K157" s="4"/>
      <c r="L157" s="4"/>
    </row>
    <row r="158" spans="1:12">
      <c r="A158" s="4"/>
      <c r="B158" s="4"/>
      <c r="C158" s="4"/>
      <c r="D158" s="4"/>
      <c r="E158" s="4"/>
      <c r="F158" s="51">
        <f t="shared" ca="1" si="5"/>
        <v>8.0195608699686338E-2</v>
      </c>
      <c r="G158" s="4"/>
      <c r="H158" s="51">
        <f t="shared" ca="1" si="6"/>
        <v>0.55284328814511308</v>
      </c>
      <c r="I158" s="4"/>
      <c r="J158" s="4"/>
      <c r="K158" s="4"/>
      <c r="L158" s="4"/>
    </row>
    <row r="159" spans="1:12">
      <c r="A159" s="4"/>
      <c r="B159" s="4"/>
      <c r="C159" s="4"/>
      <c r="D159" s="4"/>
      <c r="E159" s="4"/>
      <c r="F159" s="51">
        <f t="shared" ref="F159:F222" ca="1" si="7">RAND()</f>
        <v>0.61734241720444938</v>
      </c>
      <c r="G159" s="4"/>
      <c r="H159" s="51">
        <f t="shared" ref="H159:H222" ca="1" si="8">(RAND()+RAND()+RAND()+RAND())/4</f>
        <v>0.64736046431817218</v>
      </c>
      <c r="I159" s="4"/>
      <c r="J159" s="4"/>
      <c r="K159" s="4"/>
      <c r="L159" s="4"/>
    </row>
    <row r="160" spans="1:12">
      <c r="A160" s="4"/>
      <c r="B160" s="4"/>
      <c r="C160" s="4"/>
      <c r="D160" s="4"/>
      <c r="E160" s="4"/>
      <c r="F160" s="51">
        <f t="shared" ca="1" si="7"/>
        <v>0.79316684247913327</v>
      </c>
      <c r="G160" s="4"/>
      <c r="H160" s="51">
        <f t="shared" ca="1" si="8"/>
        <v>0.19317448145890947</v>
      </c>
      <c r="I160" s="4"/>
      <c r="J160" s="4"/>
      <c r="K160" s="4"/>
      <c r="L160" s="4"/>
    </row>
    <row r="161" spans="1:12">
      <c r="A161" s="4"/>
      <c r="B161" s="4"/>
      <c r="C161" s="4"/>
      <c r="D161" s="4"/>
      <c r="E161" s="4"/>
      <c r="F161" s="51">
        <f t="shared" ca="1" si="7"/>
        <v>0.49838825464259517</v>
      </c>
      <c r="G161" s="4"/>
      <c r="H161" s="51">
        <f t="shared" ca="1" si="8"/>
        <v>0.43975361023975268</v>
      </c>
      <c r="I161" s="4"/>
      <c r="J161" s="4"/>
      <c r="K161" s="4"/>
      <c r="L161" s="4"/>
    </row>
    <row r="162" spans="1:12">
      <c r="A162" s="4"/>
      <c r="B162" s="4"/>
      <c r="C162" s="4"/>
      <c r="D162" s="4"/>
      <c r="E162" s="4"/>
      <c r="F162" s="51">
        <f t="shared" ca="1" si="7"/>
        <v>0.68006078550580584</v>
      </c>
      <c r="G162" s="4"/>
      <c r="H162" s="51">
        <f t="shared" ca="1" si="8"/>
        <v>0.76152040442393643</v>
      </c>
      <c r="I162" s="4"/>
      <c r="J162" s="4"/>
      <c r="K162" s="4"/>
      <c r="L162" s="4"/>
    </row>
    <row r="163" spans="1:12">
      <c r="A163" s="4"/>
      <c r="B163" s="4"/>
      <c r="C163" s="4"/>
      <c r="D163" s="4"/>
      <c r="E163" s="4"/>
      <c r="F163" s="51">
        <f t="shared" ca="1" si="7"/>
        <v>0.21775892787388573</v>
      </c>
      <c r="G163" s="4"/>
      <c r="H163" s="51">
        <f t="shared" ca="1" si="8"/>
        <v>0.3796413901186767</v>
      </c>
      <c r="I163" s="4"/>
      <c r="J163" s="4"/>
      <c r="K163" s="4"/>
      <c r="L163" s="4"/>
    </row>
    <row r="164" spans="1:12">
      <c r="A164" s="4"/>
      <c r="B164" s="4"/>
      <c r="C164" s="4"/>
      <c r="D164" s="4"/>
      <c r="E164" s="4"/>
      <c r="F164" s="51">
        <f t="shared" ca="1" si="7"/>
        <v>0.69802604928626666</v>
      </c>
      <c r="G164" s="4"/>
      <c r="H164" s="51">
        <f t="shared" ca="1" si="8"/>
        <v>0.59313020825119989</v>
      </c>
      <c r="I164" s="4"/>
      <c r="J164" s="4"/>
      <c r="K164" s="4"/>
      <c r="L164" s="4"/>
    </row>
    <row r="165" spans="1:12">
      <c r="A165" s="4"/>
      <c r="B165" s="4"/>
      <c r="C165" s="4"/>
      <c r="D165" s="4"/>
      <c r="E165" s="4"/>
      <c r="F165" s="51">
        <f t="shared" ca="1" si="7"/>
        <v>0.55633174317589007</v>
      </c>
      <c r="G165" s="4"/>
      <c r="H165" s="51">
        <f t="shared" ca="1" si="8"/>
        <v>0.64070731762743993</v>
      </c>
      <c r="I165" s="4"/>
      <c r="J165" s="4"/>
      <c r="K165" s="4"/>
      <c r="L165" s="4"/>
    </row>
    <row r="166" spans="1:12">
      <c r="A166" s="4"/>
      <c r="B166" s="4"/>
      <c r="C166" s="4"/>
      <c r="D166" s="4"/>
      <c r="E166" s="4"/>
      <c r="F166" s="51">
        <f t="shared" ca="1" si="7"/>
        <v>0.31003442586660768</v>
      </c>
      <c r="G166" s="4"/>
      <c r="H166" s="51">
        <f t="shared" ca="1" si="8"/>
        <v>0.29120105040730893</v>
      </c>
      <c r="I166" s="4"/>
      <c r="J166" s="4"/>
      <c r="K166" s="4"/>
      <c r="L166" s="4"/>
    </row>
    <row r="167" spans="1:12">
      <c r="A167" s="4"/>
      <c r="B167" s="4"/>
      <c r="C167" s="4"/>
      <c r="D167" s="4"/>
      <c r="E167" s="4"/>
      <c r="F167" s="51">
        <f t="shared" ca="1" si="7"/>
        <v>0.69465149278377747</v>
      </c>
      <c r="G167" s="4"/>
      <c r="H167" s="51">
        <f t="shared" ca="1" si="8"/>
        <v>0.50787944129782225</v>
      </c>
      <c r="I167" s="4"/>
      <c r="J167" s="4"/>
      <c r="K167" s="4"/>
      <c r="L167" s="4"/>
    </row>
    <row r="168" spans="1:12">
      <c r="A168" s="4"/>
      <c r="B168" s="4"/>
      <c r="C168" s="4"/>
      <c r="D168" s="4"/>
      <c r="E168" s="4"/>
      <c r="F168" s="51">
        <f t="shared" ca="1" si="7"/>
        <v>8.4908312378651041E-2</v>
      </c>
      <c r="G168" s="4"/>
      <c r="H168" s="51">
        <f t="shared" ca="1" si="8"/>
        <v>0.53718076446448904</v>
      </c>
      <c r="I168" s="4"/>
      <c r="J168" s="4"/>
      <c r="K168" s="4"/>
      <c r="L168" s="4"/>
    </row>
    <row r="169" spans="1:12">
      <c r="A169" s="4"/>
      <c r="B169" s="4"/>
      <c r="C169" s="4"/>
      <c r="D169" s="4"/>
      <c r="E169" s="4"/>
      <c r="F169" s="51">
        <f t="shared" ca="1" si="7"/>
        <v>0.69523375157568634</v>
      </c>
      <c r="G169" s="4"/>
      <c r="H169" s="51">
        <f t="shared" ca="1" si="8"/>
        <v>0.46517999596253901</v>
      </c>
      <c r="I169" s="4"/>
      <c r="J169" s="4"/>
      <c r="K169" s="4"/>
      <c r="L169" s="4"/>
    </row>
    <row r="170" spans="1:12">
      <c r="A170" s="4"/>
      <c r="B170" s="4"/>
      <c r="C170" s="4"/>
      <c r="D170" s="4"/>
      <c r="E170" s="4"/>
      <c r="F170" s="51">
        <f t="shared" ca="1" si="7"/>
        <v>0.43055746634691217</v>
      </c>
      <c r="G170" s="4"/>
      <c r="H170" s="51">
        <f t="shared" ca="1" si="8"/>
        <v>0.44257014489754753</v>
      </c>
      <c r="I170" s="4"/>
      <c r="J170" s="4"/>
      <c r="K170" s="4"/>
      <c r="L170" s="4"/>
    </row>
    <row r="171" spans="1:12">
      <c r="A171" s="4"/>
      <c r="B171" s="4"/>
      <c r="C171" s="4"/>
      <c r="D171" s="4"/>
      <c r="E171" s="4"/>
      <c r="F171" s="51">
        <f t="shared" ca="1" si="7"/>
        <v>0.95964337028996327</v>
      </c>
      <c r="G171" s="4"/>
      <c r="H171" s="51">
        <f t="shared" ca="1" si="8"/>
        <v>0.63903780056727244</v>
      </c>
      <c r="I171" s="4"/>
      <c r="J171" s="4"/>
      <c r="K171" s="4"/>
      <c r="L171" s="4"/>
    </row>
    <row r="172" spans="1:12">
      <c r="A172" s="4"/>
      <c r="B172" s="4"/>
      <c r="C172" s="4"/>
      <c r="D172" s="4"/>
      <c r="E172" s="4"/>
      <c r="F172" s="51">
        <f t="shared" ca="1" si="7"/>
        <v>0.48943361282586839</v>
      </c>
      <c r="G172" s="4"/>
      <c r="H172" s="51">
        <f t="shared" ca="1" si="8"/>
        <v>0.55437293379030805</v>
      </c>
      <c r="I172" s="4"/>
      <c r="J172" s="4"/>
      <c r="K172" s="4"/>
      <c r="L172" s="4"/>
    </row>
    <row r="173" spans="1:12">
      <c r="A173" s="4"/>
      <c r="B173" s="4"/>
      <c r="C173" s="4"/>
      <c r="D173" s="4"/>
      <c r="E173" s="4"/>
      <c r="F173" s="51">
        <f t="shared" ca="1" si="7"/>
        <v>0.84932061106826517</v>
      </c>
      <c r="G173" s="4"/>
      <c r="H173" s="51">
        <f t="shared" ca="1" si="8"/>
        <v>0.77662699749822983</v>
      </c>
      <c r="I173" s="4"/>
      <c r="J173" s="4"/>
      <c r="K173" s="4"/>
      <c r="L173" s="4"/>
    </row>
    <row r="174" spans="1:12">
      <c r="A174" s="4"/>
      <c r="B174" s="4"/>
      <c r="C174" s="4"/>
      <c r="D174" s="4"/>
      <c r="E174" s="4"/>
      <c r="F174" s="51">
        <f t="shared" ca="1" si="7"/>
        <v>0.46741715897609648</v>
      </c>
      <c r="G174" s="4"/>
      <c r="H174" s="51">
        <f t="shared" ca="1" si="8"/>
        <v>0.50328238652344792</v>
      </c>
      <c r="I174" s="4"/>
      <c r="J174" s="4"/>
      <c r="K174" s="4"/>
      <c r="L174" s="4"/>
    </row>
    <row r="175" spans="1:12">
      <c r="A175" s="4"/>
      <c r="B175" s="4"/>
      <c r="C175" s="4"/>
      <c r="D175" s="4"/>
      <c r="E175" s="4"/>
      <c r="F175" s="51">
        <f t="shared" ca="1" si="7"/>
        <v>0.51492399203737094</v>
      </c>
      <c r="G175" s="4"/>
      <c r="H175" s="51">
        <f t="shared" ca="1" si="8"/>
        <v>0.4388053130373839</v>
      </c>
      <c r="I175" s="4"/>
      <c r="J175" s="4"/>
      <c r="K175" s="4"/>
      <c r="L175" s="4"/>
    </row>
    <row r="176" spans="1:12">
      <c r="A176" s="4"/>
      <c r="B176" s="4"/>
      <c r="C176" s="4"/>
      <c r="D176" s="4"/>
      <c r="E176" s="4"/>
      <c r="F176" s="51">
        <f t="shared" ca="1" si="7"/>
        <v>0.91378670673971196</v>
      </c>
      <c r="G176" s="4"/>
      <c r="H176" s="51">
        <f t="shared" ca="1" si="8"/>
        <v>0.38921361486261796</v>
      </c>
      <c r="I176" s="4"/>
      <c r="J176" s="4"/>
      <c r="K176" s="4"/>
      <c r="L176" s="4"/>
    </row>
    <row r="177" spans="1:12">
      <c r="A177" s="4"/>
      <c r="B177" s="4"/>
      <c r="C177" s="4"/>
      <c r="D177" s="4"/>
      <c r="E177" s="4"/>
      <c r="F177" s="51">
        <f t="shared" ca="1" si="7"/>
        <v>0.11505606853458794</v>
      </c>
      <c r="G177" s="4"/>
      <c r="H177" s="51">
        <f t="shared" ca="1" si="8"/>
        <v>0.6846284960381871</v>
      </c>
      <c r="I177" s="4"/>
      <c r="J177" s="4"/>
      <c r="K177" s="4"/>
      <c r="L177" s="4"/>
    </row>
    <row r="178" spans="1:12">
      <c r="A178" s="4"/>
      <c r="B178" s="4"/>
      <c r="C178" s="4"/>
      <c r="D178" s="4"/>
      <c r="E178" s="4"/>
      <c r="F178" s="51">
        <f t="shared" ca="1" si="7"/>
        <v>5.4894021922618053E-2</v>
      </c>
      <c r="G178" s="4"/>
      <c r="H178" s="51">
        <f t="shared" ca="1" si="8"/>
        <v>0.54347966351511356</v>
      </c>
      <c r="I178" s="4"/>
      <c r="J178" s="4"/>
      <c r="K178" s="4"/>
      <c r="L178" s="4"/>
    </row>
    <row r="179" spans="1:12">
      <c r="A179" s="4"/>
      <c r="B179" s="4"/>
      <c r="C179" s="4"/>
      <c r="D179" s="4"/>
      <c r="E179" s="4"/>
      <c r="F179" s="51">
        <f t="shared" ca="1" si="7"/>
        <v>0.87068530052936399</v>
      </c>
      <c r="G179" s="4"/>
      <c r="H179" s="51">
        <f t="shared" ca="1" si="8"/>
        <v>0.32043267456849495</v>
      </c>
      <c r="I179" s="4"/>
      <c r="J179" s="4"/>
      <c r="K179" s="4"/>
      <c r="L179" s="4"/>
    </row>
    <row r="180" spans="1:12">
      <c r="A180" s="4"/>
      <c r="B180" s="4"/>
      <c r="C180" s="4"/>
      <c r="D180" s="4"/>
      <c r="E180" s="4"/>
      <c r="F180" s="51">
        <f t="shared" ca="1" si="7"/>
        <v>0.46305315833496552</v>
      </c>
      <c r="G180" s="4"/>
      <c r="H180" s="51">
        <f t="shared" ca="1" si="8"/>
        <v>0.3231361877223104</v>
      </c>
      <c r="I180" s="4"/>
      <c r="J180" s="4"/>
      <c r="K180" s="4"/>
      <c r="L180" s="4"/>
    </row>
    <row r="181" spans="1:12">
      <c r="A181" s="4"/>
      <c r="B181" s="4"/>
      <c r="C181" s="4"/>
      <c r="D181" s="4"/>
      <c r="E181" s="4"/>
      <c r="F181" s="51">
        <f t="shared" ca="1" si="7"/>
        <v>0.57724750199533215</v>
      </c>
      <c r="G181" s="4"/>
      <c r="H181" s="51">
        <f t="shared" ca="1" si="8"/>
        <v>0.52868117351595689</v>
      </c>
      <c r="I181" s="4"/>
      <c r="J181" s="4"/>
      <c r="K181" s="4"/>
      <c r="L181" s="4"/>
    </row>
    <row r="182" spans="1:12">
      <c r="A182" s="4"/>
      <c r="B182" s="4"/>
      <c r="C182" s="4"/>
      <c r="D182" s="4"/>
      <c r="E182" s="4"/>
      <c r="F182" s="51">
        <f t="shared" ca="1" si="7"/>
        <v>3.9387629253252343E-2</v>
      </c>
      <c r="G182" s="4"/>
      <c r="H182" s="51">
        <f t="shared" ca="1" si="8"/>
        <v>0.81396529335533174</v>
      </c>
      <c r="I182" s="4"/>
      <c r="J182" s="4"/>
      <c r="K182" s="4"/>
      <c r="L182" s="4"/>
    </row>
    <row r="183" spans="1:12">
      <c r="A183" s="4"/>
      <c r="B183" s="4"/>
      <c r="C183" s="4"/>
      <c r="D183" s="4"/>
      <c r="E183" s="4"/>
      <c r="F183" s="51">
        <f t="shared" ca="1" si="7"/>
        <v>0.30540721104252044</v>
      </c>
      <c r="G183" s="4"/>
      <c r="H183" s="51">
        <f t="shared" ca="1" si="8"/>
        <v>0.52458049476603497</v>
      </c>
      <c r="I183" s="4"/>
      <c r="J183" s="4"/>
      <c r="K183" s="4"/>
      <c r="L183" s="4"/>
    </row>
    <row r="184" spans="1:12">
      <c r="A184" s="4"/>
      <c r="B184" s="4"/>
      <c r="C184" s="4"/>
      <c r="D184" s="4"/>
      <c r="E184" s="4"/>
      <c r="F184" s="51">
        <f t="shared" ca="1" si="7"/>
        <v>0.90999601632297866</v>
      </c>
      <c r="G184" s="4"/>
      <c r="H184" s="51">
        <f t="shared" ca="1" si="8"/>
        <v>0.61947863658874625</v>
      </c>
      <c r="I184" s="4"/>
      <c r="J184" s="4"/>
      <c r="K184" s="4"/>
      <c r="L184" s="4"/>
    </row>
    <row r="185" spans="1:12">
      <c r="A185" s="4"/>
      <c r="B185" s="4"/>
      <c r="C185" s="4"/>
      <c r="D185" s="4"/>
      <c r="E185" s="4"/>
      <c r="F185" s="51">
        <f t="shared" ca="1" si="7"/>
        <v>0.71460020199392271</v>
      </c>
      <c r="G185" s="4"/>
      <c r="H185" s="51">
        <f t="shared" ca="1" si="8"/>
        <v>0.36855512126438006</v>
      </c>
      <c r="I185" s="4"/>
      <c r="J185" s="4"/>
      <c r="K185" s="4"/>
      <c r="L185" s="4"/>
    </row>
    <row r="186" spans="1:12">
      <c r="A186" s="4"/>
      <c r="B186" s="4"/>
      <c r="C186" s="4"/>
      <c r="D186" s="4"/>
      <c r="E186" s="4"/>
      <c r="F186" s="51">
        <f t="shared" ca="1" si="7"/>
        <v>0.34936669903884232</v>
      </c>
      <c r="G186" s="4"/>
      <c r="H186" s="51">
        <f t="shared" ca="1" si="8"/>
        <v>0.14069509229276367</v>
      </c>
      <c r="I186" s="4"/>
      <c r="J186" s="4"/>
      <c r="K186" s="4"/>
      <c r="L186" s="4"/>
    </row>
    <row r="187" spans="1:12">
      <c r="A187" s="4"/>
      <c r="B187" s="4"/>
      <c r="C187" s="4"/>
      <c r="D187" s="4"/>
      <c r="E187" s="4"/>
      <c r="F187" s="51">
        <f t="shared" ca="1" si="7"/>
        <v>0.3503962190135016</v>
      </c>
      <c r="G187" s="4"/>
      <c r="H187" s="51">
        <f t="shared" ca="1" si="8"/>
        <v>0.7550425985413507</v>
      </c>
      <c r="I187" s="4"/>
      <c r="J187" s="4"/>
      <c r="K187" s="4"/>
      <c r="L187" s="4"/>
    </row>
    <row r="188" spans="1:12">
      <c r="A188" s="4"/>
      <c r="B188" s="4"/>
      <c r="C188" s="4"/>
      <c r="D188" s="4"/>
      <c r="E188" s="4"/>
      <c r="F188" s="51">
        <f t="shared" ca="1" si="7"/>
        <v>0.88424051174629037</v>
      </c>
      <c r="G188" s="4"/>
      <c r="H188" s="51">
        <f t="shared" ca="1" si="8"/>
        <v>0.49061296776355373</v>
      </c>
      <c r="I188" s="4"/>
      <c r="J188" s="4"/>
      <c r="K188" s="4"/>
      <c r="L188" s="4"/>
    </row>
    <row r="189" spans="1:12">
      <c r="A189" s="4"/>
      <c r="B189" s="4"/>
      <c r="C189" s="4"/>
      <c r="D189" s="4"/>
      <c r="E189" s="4"/>
      <c r="F189" s="51">
        <f t="shared" ca="1" si="7"/>
        <v>0.21973898064007436</v>
      </c>
      <c r="G189" s="4"/>
      <c r="H189" s="51">
        <f t="shared" ca="1" si="8"/>
        <v>0.57724149426708637</v>
      </c>
      <c r="I189" s="4"/>
      <c r="J189" s="4"/>
      <c r="K189" s="4"/>
      <c r="L189" s="4"/>
    </row>
    <row r="190" spans="1:12">
      <c r="A190" s="4"/>
      <c r="B190" s="4"/>
      <c r="C190" s="4"/>
      <c r="D190" s="4"/>
      <c r="E190" s="4"/>
      <c r="F190" s="51">
        <f t="shared" ca="1" si="7"/>
        <v>0.5048538385621284</v>
      </c>
      <c r="G190" s="4"/>
      <c r="H190" s="51">
        <f t="shared" ca="1" si="8"/>
        <v>0.33637311346948751</v>
      </c>
      <c r="I190" s="4"/>
      <c r="J190" s="4"/>
      <c r="K190" s="4"/>
      <c r="L190" s="4"/>
    </row>
    <row r="191" spans="1:12">
      <c r="A191" s="4"/>
      <c r="B191" s="4"/>
      <c r="C191" s="4"/>
      <c r="D191" s="4"/>
      <c r="E191" s="4"/>
      <c r="F191" s="51">
        <f t="shared" ca="1" si="7"/>
        <v>8.9580730032274625E-2</v>
      </c>
      <c r="G191" s="4"/>
      <c r="H191" s="51">
        <f t="shared" ca="1" si="8"/>
        <v>0.65675097675107053</v>
      </c>
      <c r="I191" s="4"/>
      <c r="J191" s="4"/>
      <c r="K191" s="4"/>
      <c r="L191" s="4"/>
    </row>
    <row r="192" spans="1:12">
      <c r="A192" s="4"/>
      <c r="B192" s="4"/>
      <c r="C192" s="4"/>
      <c r="D192" s="4"/>
      <c r="E192" s="4"/>
      <c r="F192" s="51">
        <f t="shared" ca="1" si="7"/>
        <v>0.48986711282290629</v>
      </c>
      <c r="G192" s="4"/>
      <c r="H192" s="51">
        <f t="shared" ca="1" si="8"/>
        <v>0.4099127647191807</v>
      </c>
      <c r="I192" s="4"/>
      <c r="J192" s="4"/>
      <c r="K192" s="4"/>
      <c r="L192" s="4"/>
    </row>
    <row r="193" spans="1:12">
      <c r="A193" s="4"/>
      <c r="B193" s="4"/>
      <c r="C193" s="4"/>
      <c r="D193" s="4"/>
      <c r="E193" s="4"/>
      <c r="F193" s="51">
        <f t="shared" ca="1" si="7"/>
        <v>0.47866304236844814</v>
      </c>
      <c r="G193" s="4"/>
      <c r="H193" s="51">
        <f t="shared" ca="1" si="8"/>
        <v>0.341777691304332</v>
      </c>
      <c r="I193" s="4"/>
      <c r="J193" s="4"/>
      <c r="K193" s="4"/>
      <c r="L193" s="4"/>
    </row>
    <row r="194" spans="1:12">
      <c r="A194" s="4"/>
      <c r="B194" s="4"/>
      <c r="C194" s="4"/>
      <c r="D194" s="4"/>
      <c r="E194" s="4"/>
      <c r="F194" s="51">
        <f t="shared" ca="1" si="7"/>
        <v>0.82596760050019968</v>
      </c>
      <c r="G194" s="4"/>
      <c r="H194" s="51">
        <f t="shared" ca="1" si="8"/>
        <v>0.59589725911794122</v>
      </c>
      <c r="I194" s="4"/>
      <c r="J194" s="4"/>
      <c r="K194" s="4"/>
      <c r="L194" s="4"/>
    </row>
    <row r="195" spans="1:12">
      <c r="A195" s="4"/>
      <c r="B195" s="4"/>
      <c r="C195" s="4"/>
      <c r="D195" s="4"/>
      <c r="E195" s="4"/>
      <c r="F195" s="51">
        <f t="shared" ca="1" si="7"/>
        <v>0.94186502829883478</v>
      </c>
      <c r="G195" s="4"/>
      <c r="H195" s="51">
        <f t="shared" ca="1" si="8"/>
        <v>0.54765888869593982</v>
      </c>
      <c r="I195" s="4"/>
      <c r="J195" s="4"/>
      <c r="K195" s="4"/>
      <c r="L195" s="4"/>
    </row>
    <row r="196" spans="1:12">
      <c r="A196" s="4"/>
      <c r="B196" s="4"/>
      <c r="C196" s="4"/>
      <c r="D196" s="4"/>
      <c r="E196" s="4"/>
      <c r="F196" s="51">
        <f t="shared" ca="1" si="7"/>
        <v>0.5756137315491332</v>
      </c>
      <c r="G196" s="4"/>
      <c r="H196" s="51">
        <f t="shared" ca="1" si="8"/>
        <v>0.9088753336615133</v>
      </c>
      <c r="I196" s="4"/>
      <c r="J196" s="4"/>
      <c r="K196" s="4"/>
      <c r="L196" s="4"/>
    </row>
    <row r="197" spans="1:12">
      <c r="A197" s="4"/>
      <c r="B197" s="4"/>
      <c r="C197" s="4"/>
      <c r="D197" s="4"/>
      <c r="E197" s="4"/>
      <c r="F197" s="51">
        <f t="shared" ca="1" si="7"/>
        <v>7.7793503805937969E-2</v>
      </c>
      <c r="G197" s="4"/>
      <c r="H197" s="51">
        <f t="shared" ca="1" si="8"/>
        <v>0.38566451347041131</v>
      </c>
      <c r="I197" s="4"/>
      <c r="J197" s="4"/>
      <c r="K197" s="4"/>
      <c r="L197" s="4"/>
    </row>
    <row r="198" spans="1:12">
      <c r="A198" s="4"/>
      <c r="B198" s="4"/>
      <c r="C198" s="4"/>
      <c r="D198" s="4"/>
      <c r="E198" s="4"/>
      <c r="F198" s="51">
        <f t="shared" ca="1" si="7"/>
        <v>0.30658916256191993</v>
      </c>
      <c r="G198" s="4"/>
      <c r="H198" s="51">
        <f t="shared" ca="1" si="8"/>
        <v>0.56000478377073115</v>
      </c>
      <c r="I198" s="4"/>
      <c r="J198" s="4"/>
      <c r="K198" s="4"/>
      <c r="L198" s="4"/>
    </row>
    <row r="199" spans="1:12">
      <c r="A199" s="4"/>
      <c r="B199" s="4"/>
      <c r="C199" s="4"/>
      <c r="D199" s="4"/>
      <c r="E199" s="4"/>
      <c r="F199" s="51">
        <f t="shared" ca="1" si="7"/>
        <v>0.82416773322659953</v>
      </c>
      <c r="G199" s="4"/>
      <c r="H199" s="51">
        <f t="shared" ca="1" si="8"/>
        <v>0.38201413090370478</v>
      </c>
      <c r="I199" s="4"/>
      <c r="J199" s="4"/>
      <c r="K199" s="4"/>
      <c r="L199" s="4"/>
    </row>
    <row r="200" spans="1:12">
      <c r="A200" s="4"/>
      <c r="B200" s="4"/>
      <c r="C200" s="4"/>
      <c r="D200" s="4"/>
      <c r="E200" s="4"/>
      <c r="F200" s="51">
        <f t="shared" ca="1" si="7"/>
        <v>0.25927765128962144</v>
      </c>
      <c r="G200" s="4"/>
      <c r="H200" s="51">
        <f t="shared" ca="1" si="8"/>
        <v>0.51410008524837481</v>
      </c>
      <c r="I200" s="4"/>
      <c r="J200" s="4"/>
      <c r="K200" s="4"/>
      <c r="L200" s="4"/>
    </row>
    <row r="201" spans="1:12">
      <c r="A201" s="4"/>
      <c r="B201" s="4"/>
      <c r="C201" s="4"/>
      <c r="D201" s="4"/>
      <c r="E201" s="4"/>
      <c r="F201" s="51">
        <f t="shared" ca="1" si="7"/>
        <v>0.42554981888283039</v>
      </c>
      <c r="G201" s="4"/>
      <c r="H201" s="51">
        <f t="shared" ca="1" si="8"/>
        <v>0.6916724486910133</v>
      </c>
      <c r="I201" s="4"/>
      <c r="J201" s="4"/>
      <c r="K201" s="4"/>
      <c r="L201" s="4"/>
    </row>
    <row r="202" spans="1:12">
      <c r="A202" s="4"/>
      <c r="B202" s="4"/>
      <c r="C202" s="4"/>
      <c r="D202" s="4"/>
      <c r="E202" s="4"/>
      <c r="F202" s="51">
        <f t="shared" ca="1" si="7"/>
        <v>0.52966870022189594</v>
      </c>
      <c r="G202" s="4"/>
      <c r="H202" s="51">
        <f t="shared" ca="1" si="8"/>
        <v>0.57895505266313152</v>
      </c>
      <c r="I202" s="4"/>
      <c r="J202" s="4"/>
      <c r="K202" s="4"/>
      <c r="L202" s="4"/>
    </row>
    <row r="203" spans="1:12">
      <c r="A203" s="4"/>
      <c r="B203" s="4"/>
      <c r="C203" s="4"/>
      <c r="D203" s="4"/>
      <c r="E203" s="4"/>
      <c r="F203" s="51">
        <f t="shared" ca="1" si="7"/>
        <v>0.70619343027352088</v>
      </c>
      <c r="G203" s="4"/>
      <c r="H203" s="51">
        <f t="shared" ca="1" si="8"/>
        <v>0.42178267883831239</v>
      </c>
      <c r="I203" s="4"/>
      <c r="J203" s="4"/>
      <c r="K203" s="4"/>
      <c r="L203" s="4"/>
    </row>
    <row r="204" spans="1:12">
      <c r="A204" s="4"/>
      <c r="B204" s="4"/>
      <c r="C204" s="4"/>
      <c r="D204" s="4"/>
      <c r="E204" s="4"/>
      <c r="F204" s="51">
        <f t="shared" ca="1" si="7"/>
        <v>0.56389916990081246</v>
      </c>
      <c r="G204" s="4"/>
      <c r="H204" s="51">
        <f t="shared" ca="1" si="8"/>
        <v>0.30338401745876864</v>
      </c>
      <c r="I204" s="4"/>
      <c r="J204" s="4"/>
      <c r="K204" s="4"/>
      <c r="L204" s="4"/>
    </row>
    <row r="205" spans="1:12">
      <c r="A205" s="4"/>
      <c r="B205" s="4"/>
      <c r="C205" s="4"/>
      <c r="D205" s="4"/>
      <c r="E205" s="4"/>
      <c r="F205" s="51">
        <f t="shared" ca="1" si="7"/>
        <v>0.90500645537800384</v>
      </c>
      <c r="G205" s="4"/>
      <c r="H205" s="51">
        <f t="shared" ca="1" si="8"/>
        <v>0.52266366680353382</v>
      </c>
      <c r="I205" s="4"/>
      <c r="J205" s="4"/>
      <c r="K205" s="4"/>
      <c r="L205" s="4"/>
    </row>
    <row r="206" spans="1:12">
      <c r="A206" s="4"/>
      <c r="B206" s="4"/>
      <c r="C206" s="4"/>
      <c r="D206" s="4"/>
      <c r="E206" s="4"/>
      <c r="F206" s="51">
        <f t="shared" ca="1" si="7"/>
        <v>0.61699286717012736</v>
      </c>
      <c r="G206" s="4"/>
      <c r="H206" s="51">
        <f t="shared" ca="1" si="8"/>
        <v>0.83535349705186757</v>
      </c>
      <c r="I206" s="4"/>
      <c r="J206" s="4"/>
      <c r="K206" s="4"/>
      <c r="L206" s="4"/>
    </row>
    <row r="207" spans="1:12">
      <c r="A207" s="4"/>
      <c r="B207" s="4"/>
      <c r="C207" s="4"/>
      <c r="D207" s="4"/>
      <c r="E207" s="4"/>
      <c r="F207" s="51">
        <f t="shared" ca="1" si="7"/>
        <v>0.89519794615124937</v>
      </c>
      <c r="G207" s="4"/>
      <c r="H207" s="51">
        <f t="shared" ca="1" si="8"/>
        <v>0.600508217587292</v>
      </c>
      <c r="I207" s="4"/>
      <c r="J207" s="4"/>
      <c r="K207" s="4"/>
      <c r="L207" s="4"/>
    </row>
    <row r="208" spans="1:12">
      <c r="A208" s="4"/>
      <c r="B208" s="4"/>
      <c r="C208" s="4"/>
      <c r="D208" s="4"/>
      <c r="E208" s="4"/>
      <c r="F208" s="51">
        <f t="shared" ca="1" si="7"/>
        <v>0.98503375776179591</v>
      </c>
      <c r="G208" s="4"/>
      <c r="H208" s="51">
        <f t="shared" ca="1" si="8"/>
        <v>0.67215199459548081</v>
      </c>
      <c r="I208" s="4"/>
      <c r="J208" s="4"/>
      <c r="K208" s="4"/>
      <c r="L208" s="4"/>
    </row>
    <row r="209" spans="1:12">
      <c r="A209" s="4"/>
      <c r="B209" s="4"/>
      <c r="C209" s="4"/>
      <c r="D209" s="4"/>
      <c r="E209" s="4"/>
      <c r="F209" s="51">
        <f t="shared" ca="1" si="7"/>
        <v>0.25136266229480131</v>
      </c>
      <c r="G209" s="4"/>
      <c r="H209" s="51">
        <f t="shared" ca="1" si="8"/>
        <v>0.57718804583801475</v>
      </c>
      <c r="I209" s="4"/>
      <c r="J209" s="4"/>
      <c r="K209" s="4"/>
      <c r="L209" s="4"/>
    </row>
    <row r="210" spans="1:12">
      <c r="A210" s="4"/>
      <c r="B210" s="4"/>
      <c r="C210" s="4"/>
      <c r="D210" s="4"/>
      <c r="E210" s="4"/>
      <c r="F210" s="51">
        <f t="shared" ca="1" si="7"/>
        <v>0.47394734211278322</v>
      </c>
      <c r="G210" s="4"/>
      <c r="H210" s="51">
        <f t="shared" ca="1" si="8"/>
        <v>0.393596257937045</v>
      </c>
      <c r="I210" s="4"/>
      <c r="J210" s="4"/>
      <c r="K210" s="4"/>
      <c r="L210" s="4"/>
    </row>
    <row r="211" spans="1:12">
      <c r="A211" s="4"/>
      <c r="B211" s="4"/>
      <c r="C211" s="4"/>
      <c r="D211" s="4"/>
      <c r="E211" s="4"/>
      <c r="F211" s="51">
        <f t="shared" ca="1" si="7"/>
        <v>0.87573725467033492</v>
      </c>
      <c r="G211" s="4"/>
      <c r="H211" s="51">
        <f t="shared" ca="1" si="8"/>
        <v>0.21699872093399028</v>
      </c>
      <c r="I211" s="4"/>
      <c r="J211" s="4"/>
      <c r="K211" s="4"/>
      <c r="L211" s="4"/>
    </row>
    <row r="212" spans="1:12">
      <c r="A212" s="4"/>
      <c r="B212" s="4"/>
      <c r="C212" s="4"/>
      <c r="D212" s="4"/>
      <c r="E212" s="4"/>
      <c r="F212" s="51">
        <f t="shared" ca="1" si="7"/>
        <v>0.71432697005681078</v>
      </c>
      <c r="G212" s="4"/>
      <c r="H212" s="51">
        <f t="shared" ca="1" si="8"/>
        <v>0.52376047360657441</v>
      </c>
      <c r="I212" s="4"/>
      <c r="J212" s="4"/>
      <c r="K212" s="4"/>
      <c r="L212" s="4"/>
    </row>
    <row r="213" spans="1:12">
      <c r="A213" s="4"/>
      <c r="B213" s="4"/>
      <c r="C213" s="4"/>
      <c r="D213" s="4"/>
      <c r="E213" s="4"/>
      <c r="F213" s="51">
        <f t="shared" ca="1" si="7"/>
        <v>0.38888547133069973</v>
      </c>
      <c r="G213" s="4"/>
      <c r="H213" s="51">
        <f t="shared" ca="1" si="8"/>
        <v>0.22915155435498047</v>
      </c>
      <c r="I213" s="4"/>
      <c r="J213" s="4"/>
      <c r="K213" s="4"/>
      <c r="L213" s="4"/>
    </row>
    <row r="214" spans="1:12">
      <c r="A214" s="4"/>
      <c r="B214" s="4"/>
      <c r="C214" s="4"/>
      <c r="D214" s="4"/>
      <c r="E214" s="4"/>
      <c r="F214" s="51">
        <f t="shared" ca="1" si="7"/>
        <v>0.56522560003839772</v>
      </c>
      <c r="G214" s="4"/>
      <c r="H214" s="51">
        <f t="shared" ca="1" si="8"/>
        <v>0.61394775323742923</v>
      </c>
      <c r="I214" s="4"/>
      <c r="J214" s="4"/>
      <c r="K214" s="4"/>
      <c r="L214" s="4"/>
    </row>
    <row r="215" spans="1:12">
      <c r="A215" s="4"/>
      <c r="B215" s="4"/>
      <c r="C215" s="4"/>
      <c r="D215" s="4"/>
      <c r="E215" s="4"/>
      <c r="F215" s="51">
        <f t="shared" ca="1" si="7"/>
        <v>0.25914976002727785</v>
      </c>
      <c r="G215" s="4"/>
      <c r="H215" s="51">
        <f t="shared" ca="1" si="8"/>
        <v>0.24832350613071408</v>
      </c>
      <c r="I215" s="4"/>
      <c r="J215" s="4"/>
      <c r="K215" s="4"/>
      <c r="L215" s="4"/>
    </row>
    <row r="216" spans="1:12">
      <c r="A216" s="4"/>
      <c r="B216" s="4"/>
      <c r="C216" s="4"/>
      <c r="D216" s="4"/>
      <c r="E216" s="4"/>
      <c r="F216" s="51">
        <f t="shared" ca="1" si="7"/>
        <v>4.031184768917051E-2</v>
      </c>
      <c r="G216" s="4"/>
      <c r="H216" s="51">
        <f t="shared" ca="1" si="8"/>
        <v>0.85317348707955687</v>
      </c>
      <c r="I216" s="4"/>
      <c r="J216" s="4"/>
      <c r="K216" s="4"/>
      <c r="L216" s="4"/>
    </row>
    <row r="217" spans="1:12">
      <c r="A217" s="4"/>
      <c r="B217" s="4"/>
      <c r="C217" s="4"/>
      <c r="D217" s="4"/>
      <c r="E217" s="4"/>
      <c r="F217" s="51">
        <f t="shared" ca="1" si="7"/>
        <v>0.90495813655835655</v>
      </c>
      <c r="G217" s="4"/>
      <c r="H217" s="51">
        <f t="shared" ca="1" si="8"/>
        <v>0.52756410572385648</v>
      </c>
      <c r="I217" s="4"/>
      <c r="J217" s="4"/>
      <c r="K217" s="4"/>
      <c r="L217" s="4"/>
    </row>
    <row r="218" spans="1:12">
      <c r="A218" s="4"/>
      <c r="B218" s="4"/>
      <c r="C218" s="4"/>
      <c r="D218" s="4"/>
      <c r="E218" s="4"/>
      <c r="F218" s="51">
        <f t="shared" ca="1" si="7"/>
        <v>0.10954584522640409</v>
      </c>
      <c r="G218" s="4"/>
      <c r="H218" s="51">
        <f t="shared" ca="1" si="8"/>
        <v>0.55494782253604946</v>
      </c>
      <c r="I218" s="4"/>
      <c r="J218" s="4"/>
      <c r="K218" s="4"/>
      <c r="L218" s="4"/>
    </row>
    <row r="219" spans="1:12">
      <c r="A219" s="4"/>
      <c r="B219" s="4"/>
      <c r="C219" s="4"/>
      <c r="D219" s="4"/>
      <c r="E219" s="4"/>
      <c r="F219" s="51">
        <f t="shared" ca="1" si="7"/>
        <v>0.24243783045790746</v>
      </c>
      <c r="G219" s="4"/>
      <c r="H219" s="51">
        <f t="shared" ca="1" si="8"/>
        <v>0.4007773434550313</v>
      </c>
      <c r="I219" s="4"/>
      <c r="J219" s="4"/>
      <c r="K219" s="4"/>
      <c r="L219" s="4"/>
    </row>
    <row r="220" spans="1:12">
      <c r="A220" s="4"/>
      <c r="B220" s="4"/>
      <c r="C220" s="4"/>
      <c r="D220" s="4"/>
      <c r="E220" s="4"/>
      <c r="F220" s="51">
        <f t="shared" ca="1" si="7"/>
        <v>0.37015457956311915</v>
      </c>
      <c r="G220" s="4"/>
      <c r="H220" s="51">
        <f t="shared" ca="1" si="8"/>
        <v>0.70140213180211131</v>
      </c>
      <c r="I220" s="4"/>
      <c r="J220" s="4"/>
      <c r="K220" s="4"/>
      <c r="L220" s="4"/>
    </row>
    <row r="221" spans="1:12">
      <c r="A221" s="4"/>
      <c r="B221" s="4"/>
      <c r="C221" s="4"/>
      <c r="D221" s="4"/>
      <c r="E221" s="4"/>
      <c r="F221" s="51">
        <f t="shared" ca="1" si="7"/>
        <v>0.22149822147984777</v>
      </c>
      <c r="G221" s="4"/>
      <c r="H221" s="51">
        <f t="shared" ca="1" si="8"/>
        <v>0.58879504207535716</v>
      </c>
      <c r="I221" s="4"/>
      <c r="J221" s="4"/>
      <c r="K221" s="4"/>
      <c r="L221" s="4"/>
    </row>
    <row r="222" spans="1:12">
      <c r="A222" s="4"/>
      <c r="B222" s="4"/>
      <c r="C222" s="4"/>
      <c r="D222" s="4"/>
      <c r="E222" s="4"/>
      <c r="F222" s="51">
        <f t="shared" ca="1" si="7"/>
        <v>0.79922635474611492</v>
      </c>
      <c r="G222" s="4"/>
      <c r="H222" s="51">
        <f t="shared" ca="1" si="8"/>
        <v>0.50815208918914345</v>
      </c>
      <c r="I222" s="4"/>
      <c r="J222" s="4"/>
      <c r="K222" s="4"/>
      <c r="L222" s="4"/>
    </row>
    <row r="223" spans="1:12">
      <c r="A223" s="4"/>
      <c r="B223" s="4"/>
      <c r="C223" s="4"/>
      <c r="D223" s="4"/>
      <c r="E223" s="4"/>
      <c r="F223" s="51">
        <f t="shared" ref="F223:F286" ca="1" si="9">RAND()</f>
        <v>0.22122757464529041</v>
      </c>
      <c r="G223" s="4"/>
      <c r="H223" s="51">
        <f t="shared" ref="H223:H286" ca="1" si="10">(RAND()+RAND()+RAND()+RAND())/4</f>
        <v>0.41603571106203713</v>
      </c>
      <c r="I223" s="4"/>
      <c r="J223" s="4"/>
      <c r="K223" s="4"/>
      <c r="L223" s="4"/>
    </row>
    <row r="224" spans="1:12">
      <c r="A224" s="4"/>
      <c r="B224" s="4"/>
      <c r="C224" s="4"/>
      <c r="D224" s="4"/>
      <c r="E224" s="4"/>
      <c r="F224" s="51">
        <f t="shared" ca="1" si="9"/>
        <v>0.7427629079583048</v>
      </c>
      <c r="G224" s="4"/>
      <c r="H224" s="51">
        <f t="shared" ca="1" si="10"/>
        <v>0.4852742369191092</v>
      </c>
      <c r="I224" s="4"/>
      <c r="J224" s="4"/>
      <c r="K224" s="4"/>
      <c r="L224" s="4"/>
    </row>
    <row r="225" spans="1:12">
      <c r="A225" s="4"/>
      <c r="B225" s="4"/>
      <c r="C225" s="4"/>
      <c r="D225" s="4"/>
      <c r="E225" s="4"/>
      <c r="F225" s="51">
        <f t="shared" ca="1" si="9"/>
        <v>0.48025680248586788</v>
      </c>
      <c r="G225" s="4"/>
      <c r="H225" s="51">
        <f t="shared" ca="1" si="10"/>
        <v>0.5111932653674387</v>
      </c>
      <c r="I225" s="4"/>
      <c r="J225" s="4"/>
      <c r="K225" s="4"/>
      <c r="L225" s="4"/>
    </row>
    <row r="226" spans="1:12">
      <c r="A226" s="4"/>
      <c r="B226" s="4"/>
      <c r="C226" s="4"/>
      <c r="D226" s="4"/>
      <c r="E226" s="4"/>
      <c r="F226" s="51">
        <f t="shared" ca="1" si="9"/>
        <v>0.43668476621731855</v>
      </c>
      <c r="G226" s="4"/>
      <c r="H226" s="51">
        <f t="shared" ca="1" si="10"/>
        <v>0.59870337129029993</v>
      </c>
      <c r="I226" s="4"/>
      <c r="J226" s="4"/>
      <c r="K226" s="4"/>
      <c r="L226" s="4"/>
    </row>
    <row r="227" spans="1:12">
      <c r="A227" s="4"/>
      <c r="B227" s="4"/>
      <c r="C227" s="4"/>
      <c r="D227" s="4"/>
      <c r="E227" s="4"/>
      <c r="F227" s="51">
        <f t="shared" ca="1" si="9"/>
        <v>0.26353871135178752</v>
      </c>
      <c r="G227" s="4"/>
      <c r="H227" s="51">
        <f t="shared" ca="1" si="10"/>
        <v>0.4291289985027672</v>
      </c>
      <c r="I227" s="4"/>
      <c r="J227" s="4"/>
      <c r="K227" s="4"/>
      <c r="L227" s="4"/>
    </row>
    <row r="228" spans="1:12">
      <c r="A228" s="4"/>
      <c r="B228" s="4"/>
      <c r="C228" s="4"/>
      <c r="D228" s="4"/>
      <c r="E228" s="4"/>
      <c r="F228" s="51">
        <f t="shared" ca="1" si="9"/>
        <v>0.81137605677346059</v>
      </c>
      <c r="G228" s="4"/>
      <c r="H228" s="51">
        <f t="shared" ca="1" si="10"/>
        <v>0.65524129243795648</v>
      </c>
      <c r="I228" s="4"/>
      <c r="J228" s="4"/>
      <c r="K228" s="4"/>
      <c r="L228" s="4"/>
    </row>
    <row r="229" spans="1:12">
      <c r="A229" s="4"/>
      <c r="B229" s="4"/>
      <c r="C229" s="4"/>
      <c r="D229" s="4"/>
      <c r="E229" s="4"/>
      <c r="F229" s="51">
        <f t="shared" ca="1" si="9"/>
        <v>0.55867739774627689</v>
      </c>
      <c r="G229" s="4"/>
      <c r="H229" s="51">
        <f t="shared" ca="1" si="10"/>
        <v>0.4979242689393733</v>
      </c>
      <c r="I229" s="4"/>
      <c r="J229" s="4"/>
      <c r="K229" s="4"/>
      <c r="L229" s="4"/>
    </row>
    <row r="230" spans="1:12">
      <c r="A230" s="4"/>
      <c r="B230" s="4"/>
      <c r="C230" s="4"/>
      <c r="D230" s="4"/>
      <c r="E230" s="4"/>
      <c r="F230" s="51">
        <f t="shared" ca="1" si="9"/>
        <v>0.34516699840644804</v>
      </c>
      <c r="G230" s="4"/>
      <c r="H230" s="51">
        <f t="shared" ca="1" si="10"/>
        <v>0.53082198065806019</v>
      </c>
      <c r="I230" s="4"/>
      <c r="J230" s="4"/>
      <c r="K230" s="4"/>
      <c r="L230" s="4"/>
    </row>
    <row r="231" spans="1:12">
      <c r="A231" s="4"/>
      <c r="B231" s="4"/>
      <c r="C231" s="4"/>
      <c r="D231" s="4"/>
      <c r="E231" s="4"/>
      <c r="F231" s="51">
        <f t="shared" ca="1" si="9"/>
        <v>0.10518739406904198</v>
      </c>
      <c r="G231" s="4"/>
      <c r="H231" s="51">
        <f t="shared" ca="1" si="10"/>
        <v>0.75881969432289598</v>
      </c>
      <c r="I231" s="4"/>
      <c r="J231" s="4"/>
      <c r="K231" s="4"/>
      <c r="L231" s="4"/>
    </row>
    <row r="232" spans="1:12">
      <c r="A232" s="4"/>
      <c r="B232" s="4"/>
      <c r="C232" s="4"/>
      <c r="D232" s="4"/>
      <c r="E232" s="4"/>
      <c r="F232" s="51">
        <f t="shared" ca="1" si="9"/>
        <v>0.69628947119427176</v>
      </c>
      <c r="G232" s="4"/>
      <c r="H232" s="51">
        <f t="shared" ca="1" si="10"/>
        <v>0.45013012779835182</v>
      </c>
      <c r="I232" s="4"/>
      <c r="J232" s="4"/>
      <c r="K232" s="4"/>
      <c r="L232" s="4"/>
    </row>
    <row r="233" spans="1:12">
      <c r="A233" s="4"/>
      <c r="B233" s="4"/>
      <c r="C233" s="4"/>
      <c r="D233" s="4"/>
      <c r="E233" s="4"/>
      <c r="F233" s="51">
        <f t="shared" ca="1" si="9"/>
        <v>0.70975788482295521</v>
      </c>
      <c r="G233" s="4"/>
      <c r="H233" s="51">
        <f t="shared" ca="1" si="10"/>
        <v>0.32742372638379347</v>
      </c>
      <c r="I233" s="4"/>
      <c r="J233" s="4"/>
      <c r="K233" s="4"/>
      <c r="L233" s="4"/>
    </row>
    <row r="234" spans="1:12">
      <c r="A234" s="4"/>
      <c r="B234" s="4"/>
      <c r="C234" s="4"/>
      <c r="D234" s="4"/>
      <c r="E234" s="4"/>
      <c r="F234" s="51">
        <f t="shared" ca="1" si="9"/>
        <v>0.94583250779414496</v>
      </c>
      <c r="G234" s="4"/>
      <c r="H234" s="51">
        <f t="shared" ca="1" si="10"/>
        <v>0.70904341179117414</v>
      </c>
      <c r="I234" s="4"/>
      <c r="J234" s="4"/>
      <c r="K234" s="4"/>
      <c r="L234" s="4"/>
    </row>
    <row r="235" spans="1:12">
      <c r="A235" s="4"/>
      <c r="B235" s="4"/>
      <c r="C235" s="4"/>
      <c r="D235" s="4"/>
      <c r="E235" s="4"/>
      <c r="F235" s="51">
        <f t="shared" ca="1" si="9"/>
        <v>5.9106269278981549E-2</v>
      </c>
      <c r="G235" s="4"/>
      <c r="H235" s="51">
        <f t="shared" ca="1" si="10"/>
        <v>0.41913003986978614</v>
      </c>
      <c r="I235" s="4"/>
      <c r="J235" s="4"/>
      <c r="K235" s="4"/>
      <c r="L235" s="4"/>
    </row>
    <row r="236" spans="1:12">
      <c r="A236" s="4"/>
      <c r="B236" s="4"/>
      <c r="C236" s="4"/>
      <c r="D236" s="4"/>
      <c r="E236" s="4"/>
      <c r="F236" s="51">
        <f t="shared" ca="1" si="9"/>
        <v>0.57098996204615315</v>
      </c>
      <c r="G236" s="4"/>
      <c r="H236" s="51">
        <f t="shared" ca="1" si="10"/>
        <v>0.7655649548266551</v>
      </c>
      <c r="I236" s="4"/>
      <c r="J236" s="4"/>
      <c r="K236" s="4"/>
      <c r="L236" s="4"/>
    </row>
    <row r="237" spans="1:12">
      <c r="A237" s="4"/>
      <c r="B237" s="4"/>
      <c r="C237" s="4"/>
      <c r="D237" s="4"/>
      <c r="E237" s="4"/>
      <c r="F237" s="51">
        <f t="shared" ca="1" si="9"/>
        <v>0.92862537095840336</v>
      </c>
      <c r="G237" s="4"/>
      <c r="H237" s="51">
        <f t="shared" ca="1" si="10"/>
        <v>0.51447630273765688</v>
      </c>
      <c r="I237" s="4"/>
      <c r="J237" s="4"/>
      <c r="K237" s="4"/>
      <c r="L237" s="4"/>
    </row>
    <row r="238" spans="1:12">
      <c r="A238" s="4"/>
      <c r="B238" s="4"/>
      <c r="C238" s="4"/>
      <c r="D238" s="4"/>
      <c r="E238" s="4"/>
      <c r="F238" s="51">
        <f t="shared" ca="1" si="9"/>
        <v>0.12634787050126906</v>
      </c>
      <c r="G238" s="4"/>
      <c r="H238" s="51">
        <f t="shared" ca="1" si="10"/>
        <v>0.37199557686345386</v>
      </c>
      <c r="I238" s="4"/>
      <c r="J238" s="4"/>
      <c r="K238" s="4"/>
      <c r="L238" s="4"/>
    </row>
    <row r="239" spans="1:12">
      <c r="A239" s="4"/>
      <c r="B239" s="4"/>
      <c r="C239" s="4"/>
      <c r="D239" s="4"/>
      <c r="E239" s="4"/>
      <c r="F239" s="51">
        <f t="shared" ca="1" si="9"/>
        <v>0.75234892458363445</v>
      </c>
      <c r="G239" s="4"/>
      <c r="H239" s="51">
        <f t="shared" ca="1" si="10"/>
        <v>0.54895532839473238</v>
      </c>
      <c r="I239" s="4"/>
      <c r="J239" s="4"/>
      <c r="K239" s="4"/>
      <c r="L239" s="4"/>
    </row>
    <row r="240" spans="1:12">
      <c r="A240" s="4"/>
      <c r="B240" s="4"/>
      <c r="C240" s="4"/>
      <c r="D240" s="4"/>
      <c r="E240" s="4"/>
      <c r="F240" s="51">
        <f t="shared" ca="1" si="9"/>
        <v>0.39243603643685665</v>
      </c>
      <c r="G240" s="4"/>
      <c r="H240" s="51">
        <f t="shared" ca="1" si="10"/>
        <v>0.53239712561325292</v>
      </c>
      <c r="I240" s="4"/>
      <c r="J240" s="4"/>
      <c r="K240" s="4"/>
      <c r="L240" s="4"/>
    </row>
    <row r="241" spans="1:12">
      <c r="A241" s="4"/>
      <c r="B241" s="4"/>
      <c r="C241" s="4"/>
      <c r="D241" s="4"/>
      <c r="E241" s="4"/>
      <c r="F241" s="51">
        <f t="shared" ca="1" si="9"/>
        <v>0.1416007088921003</v>
      </c>
      <c r="G241" s="4"/>
      <c r="H241" s="51">
        <f t="shared" ca="1" si="10"/>
        <v>0.54954068165980396</v>
      </c>
      <c r="I241" s="4"/>
      <c r="J241" s="4"/>
      <c r="K241" s="4"/>
      <c r="L241" s="4"/>
    </row>
    <row r="242" spans="1:12">
      <c r="A242" s="4"/>
      <c r="B242" s="4"/>
      <c r="C242" s="4"/>
      <c r="D242" s="4"/>
      <c r="E242" s="4"/>
      <c r="F242" s="51">
        <f t="shared" ca="1" si="9"/>
        <v>0.41609329582956689</v>
      </c>
      <c r="G242" s="4"/>
      <c r="H242" s="51">
        <f t="shared" ca="1" si="10"/>
        <v>0.72819734386484636</v>
      </c>
      <c r="I242" s="4"/>
      <c r="J242" s="4"/>
      <c r="K242" s="4"/>
      <c r="L242" s="4"/>
    </row>
    <row r="243" spans="1:12">
      <c r="A243" s="4"/>
      <c r="B243" s="4"/>
      <c r="C243" s="4"/>
      <c r="D243" s="4"/>
      <c r="E243" s="4"/>
      <c r="F243" s="51">
        <f t="shared" ca="1" si="9"/>
        <v>0.42342254493773446</v>
      </c>
      <c r="G243" s="4"/>
      <c r="H243" s="51">
        <f t="shared" ca="1" si="10"/>
        <v>0.56385299238513997</v>
      </c>
      <c r="I243" s="4"/>
      <c r="J243" s="4"/>
      <c r="K243" s="4"/>
      <c r="L243" s="4"/>
    </row>
    <row r="244" spans="1:12">
      <c r="A244" s="4"/>
      <c r="B244" s="4"/>
      <c r="C244" s="4"/>
      <c r="D244" s="4"/>
      <c r="E244" s="4"/>
      <c r="F244" s="51">
        <f t="shared" ca="1" si="9"/>
        <v>0.8917816824280238</v>
      </c>
      <c r="G244" s="4"/>
      <c r="H244" s="51">
        <f t="shared" ca="1" si="10"/>
        <v>0.44379836689979629</v>
      </c>
      <c r="I244" s="4"/>
      <c r="J244" s="4"/>
      <c r="K244" s="4"/>
      <c r="L244" s="4"/>
    </row>
    <row r="245" spans="1:12">
      <c r="A245" s="4"/>
      <c r="B245" s="4"/>
      <c r="C245" s="4"/>
      <c r="D245" s="4"/>
      <c r="E245" s="4"/>
      <c r="F245" s="51">
        <f t="shared" ca="1" si="9"/>
        <v>0.17169123421266952</v>
      </c>
      <c r="G245" s="4"/>
      <c r="H245" s="51">
        <f t="shared" ca="1" si="10"/>
        <v>0.52531688464684345</v>
      </c>
      <c r="I245" s="4"/>
      <c r="J245" s="4"/>
      <c r="K245" s="4"/>
      <c r="L245" s="4"/>
    </row>
    <row r="246" spans="1:12">
      <c r="A246" s="4"/>
      <c r="B246" s="4"/>
      <c r="C246" s="4"/>
      <c r="D246" s="4"/>
      <c r="E246" s="4"/>
      <c r="F246" s="51">
        <f t="shared" ca="1" si="9"/>
        <v>0.78791039082384473</v>
      </c>
      <c r="G246" s="4"/>
      <c r="H246" s="51">
        <f t="shared" ca="1" si="10"/>
        <v>0.36962423702926894</v>
      </c>
      <c r="I246" s="4"/>
      <c r="J246" s="4"/>
      <c r="K246" s="4"/>
      <c r="L246" s="4"/>
    </row>
    <row r="247" spans="1:12">
      <c r="A247" s="4"/>
      <c r="B247" s="4"/>
      <c r="C247" s="4"/>
      <c r="D247" s="4"/>
      <c r="E247" s="4"/>
      <c r="F247" s="51">
        <f t="shared" ca="1" si="9"/>
        <v>0.81351624615338125</v>
      </c>
      <c r="G247" s="4"/>
      <c r="H247" s="51">
        <f t="shared" ca="1" si="10"/>
        <v>0.67231270118586361</v>
      </c>
      <c r="I247" s="4"/>
      <c r="J247" s="4"/>
      <c r="K247" s="4"/>
      <c r="L247" s="4"/>
    </row>
    <row r="248" spans="1:12">
      <c r="A248" s="4"/>
      <c r="B248" s="4"/>
      <c r="C248" s="4"/>
      <c r="D248" s="4"/>
      <c r="E248" s="4"/>
      <c r="F248" s="51">
        <f t="shared" ca="1" si="9"/>
        <v>0.25449997593417395</v>
      </c>
      <c r="G248" s="4"/>
      <c r="H248" s="51">
        <f t="shared" ca="1" si="10"/>
        <v>0.56463103901163958</v>
      </c>
      <c r="I248" s="4"/>
      <c r="J248" s="4"/>
      <c r="K248" s="4"/>
      <c r="L248" s="4"/>
    </row>
    <row r="249" spans="1:12">
      <c r="A249" s="4"/>
      <c r="B249" s="4"/>
      <c r="C249" s="4"/>
      <c r="D249" s="4"/>
      <c r="E249" s="4"/>
      <c r="F249" s="51">
        <f t="shared" ca="1" si="9"/>
        <v>0.65579091505773757</v>
      </c>
      <c r="G249" s="4"/>
      <c r="H249" s="51">
        <f t="shared" ca="1" si="10"/>
        <v>0.80484222942705819</v>
      </c>
      <c r="I249" s="4"/>
      <c r="J249" s="4"/>
      <c r="K249" s="4"/>
      <c r="L249" s="4"/>
    </row>
    <row r="250" spans="1:12">
      <c r="A250" s="4"/>
      <c r="B250" s="4"/>
      <c r="C250" s="4"/>
      <c r="D250" s="4"/>
      <c r="E250" s="4"/>
      <c r="F250" s="51">
        <f t="shared" ca="1" si="9"/>
        <v>0.65854309418528689</v>
      </c>
      <c r="G250" s="4"/>
      <c r="H250" s="51">
        <f t="shared" ca="1" si="10"/>
        <v>0.6612870513011726</v>
      </c>
      <c r="I250" s="4"/>
      <c r="J250" s="4"/>
      <c r="K250" s="4"/>
      <c r="L250" s="4"/>
    </row>
    <row r="251" spans="1:12">
      <c r="A251" s="4"/>
      <c r="B251" s="4"/>
      <c r="C251" s="4"/>
      <c r="D251" s="4"/>
      <c r="E251" s="4"/>
      <c r="F251" s="51">
        <f t="shared" ca="1" si="9"/>
        <v>0.74042511270168032</v>
      </c>
      <c r="G251" s="4"/>
      <c r="H251" s="51">
        <f t="shared" ca="1" si="10"/>
        <v>0.35572571107705675</v>
      </c>
      <c r="I251" s="4"/>
      <c r="J251" s="4"/>
      <c r="K251" s="4"/>
      <c r="L251" s="4"/>
    </row>
    <row r="252" spans="1:12">
      <c r="A252" s="4"/>
      <c r="B252" s="4"/>
      <c r="C252" s="4"/>
      <c r="D252" s="4"/>
      <c r="E252" s="4"/>
      <c r="F252" s="51">
        <f t="shared" ca="1" si="9"/>
        <v>0.57525394472255709</v>
      </c>
      <c r="G252" s="4"/>
      <c r="H252" s="51">
        <f t="shared" ca="1" si="10"/>
        <v>0.46026967414204845</v>
      </c>
      <c r="I252" s="4"/>
      <c r="J252" s="4"/>
      <c r="K252" s="4"/>
      <c r="L252" s="4"/>
    </row>
    <row r="253" spans="1:12">
      <c r="A253" s="4"/>
      <c r="B253" s="4"/>
      <c r="C253" s="4"/>
      <c r="D253" s="4"/>
      <c r="E253" s="4"/>
      <c r="F253" s="51">
        <f t="shared" ca="1" si="9"/>
        <v>0.28337300081062233</v>
      </c>
      <c r="G253" s="4"/>
      <c r="H253" s="51">
        <f t="shared" ca="1" si="10"/>
        <v>0.25372905085095154</v>
      </c>
      <c r="I253" s="4"/>
      <c r="J253" s="4"/>
      <c r="K253" s="4"/>
      <c r="L253" s="4"/>
    </row>
    <row r="254" spans="1:12">
      <c r="A254" s="4"/>
      <c r="B254" s="4"/>
      <c r="C254" s="4"/>
      <c r="D254" s="4"/>
      <c r="E254" s="4"/>
      <c r="F254" s="51">
        <f t="shared" ca="1" si="9"/>
        <v>0.21459925194118712</v>
      </c>
      <c r="G254" s="4"/>
      <c r="H254" s="51">
        <f t="shared" ca="1" si="10"/>
        <v>0.42705918562786882</v>
      </c>
      <c r="I254" s="4"/>
      <c r="J254" s="4"/>
      <c r="K254" s="4"/>
      <c r="L254" s="4"/>
    </row>
    <row r="255" spans="1:12">
      <c r="A255" s="4"/>
      <c r="B255" s="4"/>
      <c r="C255" s="4"/>
      <c r="D255" s="4"/>
      <c r="E255" s="4"/>
      <c r="F255" s="51">
        <f t="shared" ca="1" si="9"/>
        <v>0.57191598939978494</v>
      </c>
      <c r="G255" s="4"/>
      <c r="H255" s="51">
        <f t="shared" ca="1" si="10"/>
        <v>0.44671974243594176</v>
      </c>
      <c r="I255" s="4"/>
      <c r="J255" s="4"/>
      <c r="K255" s="4"/>
      <c r="L255" s="4"/>
    </row>
    <row r="256" spans="1:12">
      <c r="A256" s="4"/>
      <c r="B256" s="4"/>
      <c r="C256" s="4"/>
      <c r="D256" s="4"/>
      <c r="E256" s="4"/>
      <c r="F256" s="51">
        <f t="shared" ca="1" si="9"/>
        <v>0.19927653168076698</v>
      </c>
      <c r="G256" s="4"/>
      <c r="H256" s="51">
        <f t="shared" ca="1" si="10"/>
        <v>0.41669463389399786</v>
      </c>
      <c r="I256" s="4"/>
      <c r="J256" s="4"/>
      <c r="K256" s="4"/>
      <c r="L256" s="4"/>
    </row>
    <row r="257" spans="1:12">
      <c r="A257" s="4"/>
      <c r="B257" s="4"/>
      <c r="C257" s="4"/>
      <c r="D257" s="4"/>
      <c r="E257" s="4"/>
      <c r="F257" s="51">
        <f t="shared" ca="1" si="9"/>
        <v>0.93568293089738774</v>
      </c>
      <c r="G257" s="4"/>
      <c r="H257" s="51">
        <f t="shared" ca="1" si="10"/>
        <v>0.3009294786309874</v>
      </c>
      <c r="I257" s="4"/>
      <c r="J257" s="4"/>
      <c r="K257" s="4"/>
      <c r="L257" s="4"/>
    </row>
    <row r="258" spans="1:12">
      <c r="A258" s="4"/>
      <c r="B258" s="4"/>
      <c r="C258" s="4"/>
      <c r="D258" s="4"/>
      <c r="E258" s="4"/>
      <c r="F258" s="51">
        <f t="shared" ca="1" si="9"/>
        <v>0.98502317014617435</v>
      </c>
      <c r="G258" s="4"/>
      <c r="H258" s="51">
        <f t="shared" ca="1" si="10"/>
        <v>0.67093673974080836</v>
      </c>
      <c r="I258" s="4"/>
      <c r="J258" s="4"/>
      <c r="K258" s="4"/>
      <c r="L258" s="4"/>
    </row>
    <row r="259" spans="1:12">
      <c r="A259" s="4"/>
      <c r="B259" s="4"/>
      <c r="C259" s="4"/>
      <c r="D259" s="4"/>
      <c r="E259" s="4"/>
      <c r="F259" s="51">
        <f t="shared" ca="1" si="9"/>
        <v>0.77787934166828077</v>
      </c>
      <c r="G259" s="4"/>
      <c r="H259" s="51">
        <f t="shared" ca="1" si="10"/>
        <v>0.35010603133033713</v>
      </c>
      <c r="I259" s="4"/>
      <c r="J259" s="4"/>
      <c r="K259" s="4"/>
      <c r="L259" s="4"/>
    </row>
    <row r="260" spans="1:12">
      <c r="A260" s="4"/>
      <c r="B260" s="4"/>
      <c r="C260" s="4"/>
      <c r="D260" s="4"/>
      <c r="E260" s="4"/>
      <c r="F260" s="51">
        <f t="shared" ca="1" si="9"/>
        <v>3.1989515511235189E-2</v>
      </c>
      <c r="G260" s="4"/>
      <c r="H260" s="51">
        <f t="shared" ca="1" si="10"/>
        <v>0.15925235211035801</v>
      </c>
      <c r="I260" s="4"/>
      <c r="J260" s="4"/>
      <c r="K260" s="4"/>
      <c r="L260" s="4"/>
    </row>
    <row r="261" spans="1:12">
      <c r="A261" s="4"/>
      <c r="B261" s="4"/>
      <c r="C261" s="4"/>
      <c r="D261" s="4"/>
      <c r="E261" s="4"/>
      <c r="F261" s="51">
        <f t="shared" ca="1" si="9"/>
        <v>0.35562579356496804</v>
      </c>
      <c r="G261" s="4"/>
      <c r="H261" s="51">
        <f t="shared" ca="1" si="10"/>
        <v>0.43152852154325272</v>
      </c>
      <c r="I261" s="4"/>
      <c r="J261" s="4"/>
      <c r="K261" s="4"/>
      <c r="L261" s="4"/>
    </row>
    <row r="262" spans="1:12">
      <c r="A262" s="4"/>
      <c r="B262" s="4"/>
      <c r="C262" s="4"/>
      <c r="D262" s="4"/>
      <c r="E262" s="4"/>
      <c r="F262" s="51">
        <f t="shared" ca="1" si="9"/>
        <v>0.91987434697198989</v>
      </c>
      <c r="G262" s="4"/>
      <c r="H262" s="51">
        <f t="shared" ca="1" si="10"/>
        <v>0.53206320885671909</v>
      </c>
      <c r="I262" s="4"/>
      <c r="J262" s="4"/>
      <c r="K262" s="4"/>
      <c r="L262" s="4"/>
    </row>
    <row r="263" spans="1:12">
      <c r="A263" s="4"/>
      <c r="B263" s="4"/>
      <c r="C263" s="4"/>
      <c r="D263" s="4"/>
      <c r="E263" s="4"/>
      <c r="F263" s="51">
        <f t="shared" ca="1" si="9"/>
        <v>0.36494859472160412</v>
      </c>
      <c r="G263" s="4"/>
      <c r="H263" s="51">
        <f t="shared" ca="1" si="10"/>
        <v>0.34671138982202881</v>
      </c>
      <c r="I263" s="4"/>
      <c r="J263" s="4"/>
      <c r="K263" s="4"/>
      <c r="L263" s="4"/>
    </row>
    <row r="264" spans="1:12">
      <c r="A264" s="4"/>
      <c r="B264" s="4"/>
      <c r="C264" s="4"/>
      <c r="D264" s="4"/>
      <c r="E264" s="4"/>
      <c r="F264" s="51">
        <f t="shared" ca="1" si="9"/>
        <v>0.81158727244218565</v>
      </c>
      <c r="G264" s="4"/>
      <c r="H264" s="51">
        <f t="shared" ca="1" si="10"/>
        <v>0.86322406591472434</v>
      </c>
      <c r="I264" s="4"/>
      <c r="J264" s="4"/>
      <c r="K264" s="4"/>
      <c r="L264" s="4"/>
    </row>
    <row r="265" spans="1:12">
      <c r="A265" s="4"/>
      <c r="B265" s="4"/>
      <c r="C265" s="4"/>
      <c r="D265" s="4"/>
      <c r="E265" s="4"/>
      <c r="F265" s="51">
        <f t="shared" ca="1" si="9"/>
        <v>0.29594412275874438</v>
      </c>
      <c r="G265" s="4"/>
      <c r="H265" s="51">
        <f t="shared" ca="1" si="10"/>
        <v>0.3817477654516207</v>
      </c>
      <c r="I265" s="4"/>
      <c r="J265" s="4"/>
      <c r="K265" s="4"/>
      <c r="L265" s="4"/>
    </row>
    <row r="266" spans="1:12">
      <c r="A266" s="4"/>
      <c r="B266" s="4"/>
      <c r="C266" s="4"/>
      <c r="D266" s="4"/>
      <c r="E266" s="4"/>
      <c r="F266" s="51">
        <f t="shared" ca="1" si="9"/>
        <v>0.76199073230592329</v>
      </c>
      <c r="G266" s="4"/>
      <c r="H266" s="51">
        <f t="shared" ca="1" si="10"/>
        <v>0.3618889725591018</v>
      </c>
      <c r="I266" s="4"/>
      <c r="J266" s="4"/>
      <c r="K266" s="4"/>
      <c r="L266" s="4"/>
    </row>
    <row r="267" spans="1:12">
      <c r="A267" s="4"/>
      <c r="B267" s="4"/>
      <c r="C267" s="4"/>
      <c r="D267" s="4"/>
      <c r="E267" s="4"/>
      <c r="F267" s="51">
        <f t="shared" ca="1" si="9"/>
        <v>0.55346979989732425</v>
      </c>
      <c r="G267" s="4"/>
      <c r="H267" s="51">
        <f t="shared" ca="1" si="10"/>
        <v>0.59744719764131671</v>
      </c>
      <c r="I267" s="4"/>
      <c r="J267" s="4"/>
      <c r="K267" s="4"/>
      <c r="L267" s="4"/>
    </row>
    <row r="268" spans="1:12">
      <c r="A268" s="4"/>
      <c r="B268" s="4"/>
      <c r="C268" s="4"/>
      <c r="D268" s="4"/>
      <c r="E268" s="4"/>
      <c r="F268" s="51">
        <f t="shared" ca="1" si="9"/>
        <v>0.12931984219250203</v>
      </c>
      <c r="G268" s="4"/>
      <c r="H268" s="51">
        <f t="shared" ca="1" si="10"/>
        <v>0.52586495403964517</v>
      </c>
      <c r="I268" s="4"/>
      <c r="J268" s="4"/>
      <c r="K268" s="4"/>
      <c r="L268" s="4"/>
    </row>
    <row r="269" spans="1:12">
      <c r="A269" s="4"/>
      <c r="B269" s="4"/>
      <c r="C269" s="4"/>
      <c r="D269" s="4"/>
      <c r="E269" s="4"/>
      <c r="F269" s="51">
        <f t="shared" ca="1" si="9"/>
        <v>0.44347476239026229</v>
      </c>
      <c r="G269" s="4"/>
      <c r="H269" s="51">
        <f t="shared" ca="1" si="10"/>
        <v>0.36560356344756073</v>
      </c>
      <c r="I269" s="4"/>
      <c r="J269" s="4"/>
      <c r="K269" s="4"/>
      <c r="L269" s="4"/>
    </row>
    <row r="270" spans="1:12">
      <c r="A270" s="4"/>
      <c r="B270" s="4"/>
      <c r="C270" s="4"/>
      <c r="D270" s="4"/>
      <c r="E270" s="4"/>
      <c r="F270" s="51">
        <f t="shared" ca="1" si="9"/>
        <v>0.66776041770884731</v>
      </c>
      <c r="G270" s="4"/>
      <c r="H270" s="51">
        <f t="shared" ca="1" si="10"/>
        <v>0.65656467237349658</v>
      </c>
      <c r="I270" s="4"/>
      <c r="J270" s="4"/>
      <c r="K270" s="4"/>
      <c r="L270" s="4"/>
    </row>
    <row r="271" spans="1:12">
      <c r="A271" s="4"/>
      <c r="B271" s="4"/>
      <c r="C271" s="4"/>
      <c r="D271" s="4"/>
      <c r="E271" s="4"/>
      <c r="F271" s="51">
        <f t="shared" ca="1" si="9"/>
        <v>0.49796626307426772</v>
      </c>
      <c r="G271" s="4"/>
      <c r="H271" s="51">
        <f t="shared" ca="1" si="10"/>
        <v>0.78518325971226921</v>
      </c>
      <c r="I271" s="4"/>
      <c r="J271" s="4"/>
      <c r="K271" s="4"/>
      <c r="L271" s="4"/>
    </row>
    <row r="272" spans="1:12">
      <c r="A272" s="4"/>
      <c r="B272" s="4"/>
      <c r="C272" s="4"/>
      <c r="D272" s="4"/>
      <c r="E272" s="4"/>
      <c r="F272" s="51">
        <f t="shared" ca="1" si="9"/>
        <v>0.45587605009804644</v>
      </c>
      <c r="G272" s="4"/>
      <c r="H272" s="51">
        <f t="shared" ca="1" si="10"/>
        <v>0.53348581570317866</v>
      </c>
      <c r="I272" s="4"/>
      <c r="J272" s="4"/>
      <c r="K272" s="4"/>
      <c r="L272" s="4"/>
    </row>
    <row r="273" spans="1:12">
      <c r="A273" s="4"/>
      <c r="B273" s="4"/>
      <c r="C273" s="4"/>
      <c r="D273" s="4"/>
      <c r="E273" s="4"/>
      <c r="F273" s="51">
        <f t="shared" ca="1" si="9"/>
        <v>0.3065955904742883</v>
      </c>
      <c r="G273" s="4"/>
      <c r="H273" s="51">
        <f t="shared" ca="1" si="10"/>
        <v>0.53566085396420571</v>
      </c>
      <c r="I273" s="4"/>
      <c r="J273" s="4"/>
      <c r="K273" s="4"/>
      <c r="L273" s="4"/>
    </row>
    <row r="274" spans="1:12">
      <c r="A274" s="4"/>
      <c r="B274" s="4"/>
      <c r="C274" s="4"/>
      <c r="D274" s="4"/>
      <c r="E274" s="4"/>
      <c r="F274" s="51">
        <f t="shared" ca="1" si="9"/>
        <v>0.66942772614869905</v>
      </c>
      <c r="G274" s="4"/>
      <c r="H274" s="51">
        <f t="shared" ca="1" si="10"/>
        <v>0.70243531002128612</v>
      </c>
      <c r="I274" s="4"/>
      <c r="J274" s="4"/>
      <c r="K274" s="4"/>
      <c r="L274" s="4"/>
    </row>
    <row r="275" spans="1:12">
      <c r="A275" s="4"/>
      <c r="B275" s="4"/>
      <c r="C275" s="4"/>
      <c r="D275" s="4"/>
      <c r="E275" s="4"/>
      <c r="F275" s="51">
        <f t="shared" ca="1" si="9"/>
        <v>0.53475970870638279</v>
      </c>
      <c r="G275" s="4"/>
      <c r="H275" s="51">
        <f t="shared" ca="1" si="10"/>
        <v>0.45689725342323295</v>
      </c>
      <c r="I275" s="4"/>
      <c r="J275" s="4"/>
      <c r="K275" s="4"/>
      <c r="L275" s="4"/>
    </row>
    <row r="276" spans="1:12">
      <c r="A276" s="4"/>
      <c r="B276" s="4"/>
      <c r="C276" s="4"/>
      <c r="D276" s="4"/>
      <c r="E276" s="4"/>
      <c r="F276" s="51">
        <f t="shared" ca="1" si="9"/>
        <v>0.90796427841385818</v>
      </c>
      <c r="G276" s="4"/>
      <c r="H276" s="51">
        <f t="shared" ca="1" si="10"/>
        <v>0.69434696111351413</v>
      </c>
      <c r="I276" s="4"/>
      <c r="J276" s="4"/>
      <c r="K276" s="4"/>
      <c r="L276" s="4"/>
    </row>
    <row r="277" spans="1:12">
      <c r="A277" s="4"/>
      <c r="B277" s="4"/>
      <c r="C277" s="4"/>
      <c r="D277" s="4"/>
      <c r="E277" s="4"/>
      <c r="F277" s="51">
        <f t="shared" ca="1" si="9"/>
        <v>0.54283645002927539</v>
      </c>
      <c r="G277" s="4"/>
      <c r="H277" s="51">
        <f t="shared" ca="1" si="10"/>
        <v>0.73114289700795121</v>
      </c>
      <c r="I277" s="4"/>
      <c r="J277" s="4"/>
      <c r="K277" s="4"/>
      <c r="L277" s="4"/>
    </row>
    <row r="278" spans="1:12">
      <c r="A278" s="4"/>
      <c r="B278" s="4"/>
      <c r="C278" s="4"/>
      <c r="D278" s="4"/>
      <c r="E278" s="4"/>
      <c r="F278" s="51">
        <f t="shared" ca="1" si="9"/>
        <v>7.8976538331881452E-2</v>
      </c>
      <c r="G278" s="4"/>
      <c r="H278" s="51">
        <f t="shared" ca="1" si="10"/>
        <v>0.67251168000433392</v>
      </c>
      <c r="I278" s="4"/>
      <c r="J278" s="4"/>
      <c r="K278" s="4"/>
      <c r="L278" s="4"/>
    </row>
    <row r="279" spans="1:12">
      <c r="A279" s="4"/>
      <c r="B279" s="4"/>
      <c r="C279" s="4"/>
      <c r="D279" s="4"/>
      <c r="E279" s="4"/>
      <c r="F279" s="51">
        <f t="shared" ca="1" si="9"/>
        <v>0.66021201120712403</v>
      </c>
      <c r="G279" s="4"/>
      <c r="H279" s="51">
        <f t="shared" ca="1" si="10"/>
        <v>0.53105279531652771</v>
      </c>
      <c r="I279" s="4"/>
      <c r="J279" s="4"/>
      <c r="K279" s="4"/>
      <c r="L279" s="4"/>
    </row>
    <row r="280" spans="1:12">
      <c r="A280" s="4"/>
      <c r="B280" s="4"/>
      <c r="C280" s="4"/>
      <c r="D280" s="4"/>
      <c r="E280" s="4"/>
      <c r="F280" s="51">
        <f t="shared" ca="1" si="9"/>
        <v>0.61742376501177965</v>
      </c>
      <c r="G280" s="4"/>
      <c r="H280" s="51">
        <f t="shared" ca="1" si="10"/>
        <v>0.33595023475813957</v>
      </c>
      <c r="I280" s="4"/>
      <c r="J280" s="4"/>
      <c r="K280" s="4"/>
      <c r="L280" s="4"/>
    </row>
    <row r="281" spans="1:12">
      <c r="A281" s="4"/>
      <c r="B281" s="4"/>
      <c r="C281" s="4"/>
      <c r="D281" s="4"/>
      <c r="E281" s="4"/>
      <c r="F281" s="51">
        <f t="shared" ca="1" si="9"/>
        <v>0.1557422202277795</v>
      </c>
      <c r="G281" s="4"/>
      <c r="H281" s="51">
        <f t="shared" ca="1" si="10"/>
        <v>0.34137398515695022</v>
      </c>
      <c r="I281" s="4"/>
      <c r="J281" s="4"/>
      <c r="K281" s="4"/>
      <c r="L281" s="4"/>
    </row>
    <row r="282" spans="1:12">
      <c r="A282" s="4"/>
      <c r="B282" s="4"/>
      <c r="C282" s="4"/>
      <c r="D282" s="4"/>
      <c r="E282" s="4"/>
      <c r="F282" s="51">
        <f t="shared" ca="1" si="9"/>
        <v>0.99219921911139675</v>
      </c>
      <c r="G282" s="4"/>
      <c r="H282" s="51">
        <f t="shared" ca="1" si="10"/>
        <v>0.53735798333943507</v>
      </c>
      <c r="I282" s="4"/>
      <c r="J282" s="4"/>
      <c r="K282" s="4"/>
      <c r="L282" s="4"/>
    </row>
    <row r="283" spans="1:12">
      <c r="A283" s="4"/>
      <c r="B283" s="4"/>
      <c r="C283" s="4"/>
      <c r="D283" s="4"/>
      <c r="E283" s="4"/>
      <c r="F283" s="51">
        <f t="shared" ca="1" si="9"/>
        <v>0.21313974666250124</v>
      </c>
      <c r="G283" s="4"/>
      <c r="H283" s="51">
        <f t="shared" ca="1" si="10"/>
        <v>0.50550381232355646</v>
      </c>
      <c r="I283" s="4"/>
      <c r="J283" s="4"/>
      <c r="K283" s="4"/>
      <c r="L283" s="4"/>
    </row>
    <row r="284" spans="1:12">
      <c r="A284" s="4"/>
      <c r="B284" s="4"/>
      <c r="C284" s="4"/>
      <c r="D284" s="4"/>
      <c r="E284" s="4"/>
      <c r="F284" s="51">
        <f t="shared" ca="1" si="9"/>
        <v>0.66110053362276444</v>
      </c>
      <c r="G284" s="4"/>
      <c r="H284" s="51">
        <f t="shared" ca="1" si="10"/>
        <v>0.66949180887105109</v>
      </c>
      <c r="I284" s="4"/>
      <c r="J284" s="4"/>
      <c r="K284" s="4"/>
      <c r="L284" s="4"/>
    </row>
    <row r="285" spans="1:12">
      <c r="A285" s="4"/>
      <c r="B285" s="4"/>
      <c r="C285" s="4"/>
      <c r="D285" s="4"/>
      <c r="E285" s="4"/>
      <c r="F285" s="51">
        <f t="shared" ca="1" si="9"/>
        <v>0.88783996656567898</v>
      </c>
      <c r="G285" s="4"/>
      <c r="H285" s="51">
        <f t="shared" ca="1" si="10"/>
        <v>0.5990080075899552</v>
      </c>
      <c r="I285" s="4"/>
      <c r="J285" s="4"/>
      <c r="K285" s="4"/>
      <c r="L285" s="4"/>
    </row>
    <row r="286" spans="1:12">
      <c r="A286" s="4"/>
      <c r="B286" s="4"/>
      <c r="C286" s="4"/>
      <c r="D286" s="4"/>
      <c r="E286" s="4"/>
      <c r="F286" s="51">
        <f t="shared" ca="1" si="9"/>
        <v>0.9005235523876296</v>
      </c>
      <c r="G286" s="4"/>
      <c r="H286" s="51">
        <f t="shared" ca="1" si="10"/>
        <v>0.37601500868482995</v>
      </c>
      <c r="I286" s="4"/>
      <c r="J286" s="4"/>
      <c r="K286" s="4"/>
      <c r="L286" s="4"/>
    </row>
    <row r="287" spans="1:12">
      <c r="A287" s="4"/>
      <c r="B287" s="4"/>
      <c r="C287" s="4"/>
      <c r="D287" s="4"/>
      <c r="E287" s="4"/>
      <c r="F287" s="51">
        <f t="shared" ref="F287:F350" ca="1" si="11">RAND()</f>
        <v>0.27320256778872032</v>
      </c>
      <c r="G287" s="4"/>
      <c r="H287" s="51">
        <f t="shared" ref="H287:H350" ca="1" si="12">(RAND()+RAND()+RAND()+RAND())/4</f>
        <v>0.54157736634805231</v>
      </c>
      <c r="I287" s="4"/>
      <c r="J287" s="4"/>
      <c r="K287" s="4"/>
      <c r="L287" s="4"/>
    </row>
    <row r="288" spans="1:12">
      <c r="A288" s="4"/>
      <c r="B288" s="4"/>
      <c r="C288" s="4"/>
      <c r="D288" s="4"/>
      <c r="E288" s="4"/>
      <c r="F288" s="51">
        <f t="shared" ca="1" si="11"/>
        <v>0.16770624470996609</v>
      </c>
      <c r="G288" s="4"/>
      <c r="H288" s="51">
        <f t="shared" ca="1" si="12"/>
        <v>0.52664697842601649</v>
      </c>
      <c r="I288" s="4"/>
      <c r="J288" s="4"/>
      <c r="K288" s="4"/>
      <c r="L288" s="4"/>
    </row>
    <row r="289" spans="1:12">
      <c r="A289" s="4"/>
      <c r="B289" s="4"/>
      <c r="C289" s="4"/>
      <c r="D289" s="4"/>
      <c r="E289" s="4"/>
      <c r="F289" s="51">
        <f t="shared" ca="1" si="11"/>
        <v>0.29207133742778901</v>
      </c>
      <c r="G289" s="4"/>
      <c r="H289" s="51">
        <f t="shared" ca="1" si="12"/>
        <v>0.55668061032784544</v>
      </c>
      <c r="I289" s="4"/>
      <c r="J289" s="4"/>
      <c r="K289" s="4"/>
      <c r="L289" s="4"/>
    </row>
    <row r="290" spans="1:12">
      <c r="A290" s="4"/>
      <c r="B290" s="4"/>
      <c r="C290" s="4"/>
      <c r="D290" s="4"/>
      <c r="E290" s="4"/>
      <c r="F290" s="51">
        <f t="shared" ca="1" si="11"/>
        <v>0.7317763056228207</v>
      </c>
      <c r="G290" s="4"/>
      <c r="H290" s="51">
        <f t="shared" ca="1" si="12"/>
        <v>0.46565318218632401</v>
      </c>
      <c r="I290" s="4"/>
      <c r="J290" s="4"/>
      <c r="K290" s="4"/>
      <c r="L290" s="4"/>
    </row>
    <row r="291" spans="1:12">
      <c r="A291" s="4"/>
      <c r="B291" s="4"/>
      <c r="C291" s="4"/>
      <c r="D291" s="4"/>
      <c r="E291" s="4"/>
      <c r="F291" s="51">
        <f t="shared" ca="1" si="11"/>
        <v>0.36516046522440959</v>
      </c>
      <c r="G291" s="4"/>
      <c r="H291" s="51">
        <f t="shared" ca="1" si="12"/>
        <v>0.56608977523949677</v>
      </c>
      <c r="I291" s="4"/>
      <c r="J291" s="4"/>
      <c r="K291" s="4"/>
      <c r="L291" s="4"/>
    </row>
    <row r="292" spans="1:12">
      <c r="A292" s="4"/>
      <c r="B292" s="4"/>
      <c r="C292" s="4"/>
      <c r="D292" s="4"/>
      <c r="E292" s="4"/>
      <c r="F292" s="51">
        <f t="shared" ca="1" si="11"/>
        <v>0.26041432452174507</v>
      </c>
      <c r="G292" s="4"/>
      <c r="H292" s="51">
        <f t="shared" ca="1" si="12"/>
        <v>0.474265081937158</v>
      </c>
      <c r="I292" s="4"/>
      <c r="J292" s="4"/>
      <c r="K292" s="4"/>
      <c r="L292" s="4"/>
    </row>
    <row r="293" spans="1:12">
      <c r="A293" s="4"/>
      <c r="B293" s="4"/>
      <c r="C293" s="4"/>
      <c r="D293" s="4"/>
      <c r="E293" s="4"/>
      <c r="F293" s="51">
        <f t="shared" ca="1" si="11"/>
        <v>0.3458619184378422</v>
      </c>
      <c r="G293" s="4"/>
      <c r="H293" s="51">
        <f t="shared" ca="1" si="12"/>
        <v>0.43194321919148604</v>
      </c>
      <c r="I293" s="4"/>
      <c r="J293" s="4"/>
      <c r="K293" s="4"/>
      <c r="L293" s="4"/>
    </row>
    <row r="294" spans="1:12">
      <c r="A294" s="4"/>
      <c r="B294" s="4"/>
      <c r="C294" s="4"/>
      <c r="D294" s="4"/>
      <c r="E294" s="4"/>
      <c r="F294" s="51">
        <f t="shared" ca="1" si="11"/>
        <v>0.18186935526865211</v>
      </c>
      <c r="G294" s="4"/>
      <c r="H294" s="51">
        <f t="shared" ca="1" si="12"/>
        <v>0.72010386275836802</v>
      </c>
      <c r="I294" s="4"/>
      <c r="J294" s="4"/>
      <c r="K294" s="4"/>
      <c r="L294" s="4"/>
    </row>
    <row r="295" spans="1:12">
      <c r="A295" s="4"/>
      <c r="B295" s="4"/>
      <c r="C295" s="4"/>
      <c r="D295" s="4"/>
      <c r="E295" s="4"/>
      <c r="F295" s="51">
        <f t="shared" ca="1" si="11"/>
        <v>0.11955937325801036</v>
      </c>
      <c r="G295" s="4"/>
      <c r="H295" s="51">
        <f t="shared" ca="1" si="12"/>
        <v>0.62875341730499179</v>
      </c>
      <c r="I295" s="4"/>
      <c r="J295" s="4"/>
      <c r="K295" s="4"/>
      <c r="L295" s="4"/>
    </row>
    <row r="296" spans="1:12">
      <c r="A296" s="4"/>
      <c r="B296" s="4"/>
      <c r="C296" s="4"/>
      <c r="D296" s="4"/>
      <c r="E296" s="4"/>
      <c r="F296" s="51">
        <f t="shared" ca="1" si="11"/>
        <v>0.29007004605895226</v>
      </c>
      <c r="G296" s="4"/>
      <c r="H296" s="51">
        <f t="shared" ca="1" si="12"/>
        <v>0.47288990010482501</v>
      </c>
      <c r="I296" s="4"/>
      <c r="J296" s="4"/>
      <c r="K296" s="4"/>
      <c r="L296" s="4"/>
    </row>
    <row r="297" spans="1:12">
      <c r="A297" s="4"/>
      <c r="B297" s="4"/>
      <c r="C297" s="4"/>
      <c r="D297" s="4"/>
      <c r="E297" s="4"/>
      <c r="F297" s="51">
        <f t="shared" ca="1" si="11"/>
        <v>0.74673824651120002</v>
      </c>
      <c r="G297" s="4"/>
      <c r="H297" s="51">
        <f t="shared" ca="1" si="12"/>
        <v>0.54177281434500024</v>
      </c>
      <c r="I297" s="4"/>
      <c r="J297" s="4"/>
      <c r="K297" s="4"/>
      <c r="L297" s="4"/>
    </row>
    <row r="298" spans="1:12">
      <c r="A298" s="4"/>
      <c r="B298" s="4"/>
      <c r="C298" s="4"/>
      <c r="D298" s="4"/>
      <c r="E298" s="4"/>
      <c r="F298" s="51">
        <f t="shared" ca="1" si="11"/>
        <v>0.28640812699756169</v>
      </c>
      <c r="G298" s="4"/>
      <c r="H298" s="51">
        <f t="shared" ca="1" si="12"/>
        <v>0.59324352557445381</v>
      </c>
      <c r="I298" s="4"/>
      <c r="J298" s="4"/>
      <c r="K298" s="4"/>
      <c r="L298" s="4"/>
    </row>
    <row r="299" spans="1:12">
      <c r="A299" s="4"/>
      <c r="B299" s="4"/>
      <c r="C299" s="4"/>
      <c r="D299" s="4"/>
      <c r="E299" s="4"/>
      <c r="F299" s="51">
        <f t="shared" ca="1" si="11"/>
        <v>0.70885706351053102</v>
      </c>
      <c r="G299" s="4"/>
      <c r="H299" s="51">
        <f t="shared" ca="1" si="12"/>
        <v>0.44662645839553555</v>
      </c>
      <c r="I299" s="4"/>
      <c r="J299" s="4"/>
      <c r="K299" s="4"/>
      <c r="L299" s="4"/>
    </row>
    <row r="300" spans="1:12">
      <c r="A300" s="4"/>
      <c r="B300" s="4"/>
      <c r="C300" s="4"/>
      <c r="D300" s="4"/>
      <c r="E300" s="4"/>
      <c r="F300" s="51">
        <f t="shared" ca="1" si="11"/>
        <v>0.18197507868258878</v>
      </c>
      <c r="G300" s="4"/>
      <c r="H300" s="51">
        <f t="shared" ca="1" si="12"/>
        <v>0.36475586869516829</v>
      </c>
      <c r="I300" s="4"/>
      <c r="J300" s="4"/>
      <c r="K300" s="4"/>
      <c r="L300" s="4"/>
    </row>
    <row r="301" spans="1:12">
      <c r="A301" s="4"/>
      <c r="B301" s="4"/>
      <c r="C301" s="4"/>
      <c r="D301" s="4"/>
      <c r="E301" s="4"/>
      <c r="F301" s="51">
        <f t="shared" ca="1" si="11"/>
        <v>0.42404330240091792</v>
      </c>
      <c r="G301" s="4"/>
      <c r="H301" s="51">
        <f t="shared" ca="1" si="12"/>
        <v>0.64843381171106018</v>
      </c>
      <c r="I301" s="4"/>
      <c r="J301" s="4"/>
      <c r="K301" s="4"/>
      <c r="L301" s="4"/>
    </row>
    <row r="302" spans="1:12">
      <c r="A302" s="4"/>
      <c r="B302" s="4"/>
      <c r="C302" s="4"/>
      <c r="D302" s="4"/>
      <c r="E302" s="4"/>
      <c r="F302" s="51">
        <f t="shared" ca="1" si="11"/>
        <v>0.84438541406949874</v>
      </c>
      <c r="G302" s="4"/>
      <c r="H302" s="51">
        <f t="shared" ca="1" si="12"/>
        <v>0.58625069357753379</v>
      </c>
      <c r="I302" s="4"/>
      <c r="J302" s="4"/>
      <c r="K302" s="4"/>
      <c r="L302" s="4"/>
    </row>
    <row r="303" spans="1:12">
      <c r="A303" s="4"/>
      <c r="B303" s="4"/>
      <c r="C303" s="4"/>
      <c r="D303" s="4"/>
      <c r="E303" s="4"/>
      <c r="F303" s="51">
        <f t="shared" ca="1" si="11"/>
        <v>0.15521093815459641</v>
      </c>
      <c r="G303" s="4"/>
      <c r="H303" s="51">
        <f t="shared" ca="1" si="12"/>
        <v>0.59482998943780974</v>
      </c>
      <c r="I303" s="4"/>
      <c r="J303" s="4"/>
      <c r="K303" s="4"/>
      <c r="L303" s="4"/>
    </row>
    <row r="304" spans="1:12">
      <c r="A304" s="4"/>
      <c r="B304" s="4"/>
      <c r="C304" s="4"/>
      <c r="D304" s="4"/>
      <c r="E304" s="4"/>
      <c r="F304" s="51">
        <f t="shared" ca="1" si="11"/>
        <v>0.95559127574547453</v>
      </c>
      <c r="G304" s="4"/>
      <c r="H304" s="51">
        <f t="shared" ca="1" si="12"/>
        <v>0.6595423814193947</v>
      </c>
      <c r="I304" s="4"/>
      <c r="J304" s="4"/>
      <c r="K304" s="4"/>
      <c r="L304" s="4"/>
    </row>
    <row r="305" spans="1:12">
      <c r="A305" s="4"/>
      <c r="B305" s="4"/>
      <c r="C305" s="4"/>
      <c r="D305" s="4"/>
      <c r="E305" s="4"/>
      <c r="F305" s="51">
        <f t="shared" ca="1" si="11"/>
        <v>6.3182043315499814E-2</v>
      </c>
      <c r="G305" s="4"/>
      <c r="H305" s="51">
        <f t="shared" ca="1" si="12"/>
        <v>0.37150241450651944</v>
      </c>
      <c r="I305" s="4"/>
      <c r="J305" s="4"/>
      <c r="K305" s="4"/>
      <c r="L305" s="4"/>
    </row>
    <row r="306" spans="1:12">
      <c r="A306" s="4"/>
      <c r="B306" s="4"/>
      <c r="C306" s="4"/>
      <c r="D306" s="4"/>
      <c r="E306" s="4"/>
      <c r="F306" s="51">
        <f t="shared" ca="1" si="11"/>
        <v>9.7007076469217246E-2</v>
      </c>
      <c r="G306" s="4"/>
      <c r="H306" s="51">
        <f t="shared" ca="1" si="12"/>
        <v>0.72717774390767087</v>
      </c>
      <c r="I306" s="4"/>
      <c r="J306" s="4"/>
      <c r="K306" s="4"/>
      <c r="L306" s="4"/>
    </row>
    <row r="307" spans="1:12">
      <c r="A307" s="4"/>
      <c r="B307" s="4"/>
      <c r="C307" s="4"/>
      <c r="D307" s="4"/>
      <c r="E307" s="4"/>
      <c r="F307" s="51">
        <f t="shared" ca="1" si="11"/>
        <v>0.874257323495786</v>
      </c>
      <c r="G307" s="4"/>
      <c r="H307" s="51">
        <f t="shared" ca="1" si="12"/>
        <v>0.61562779711078508</v>
      </c>
      <c r="I307" s="4"/>
      <c r="J307" s="4"/>
      <c r="K307" s="4"/>
      <c r="L307" s="4"/>
    </row>
    <row r="308" spans="1:12">
      <c r="A308" s="4"/>
      <c r="B308" s="4"/>
      <c r="C308" s="4"/>
      <c r="D308" s="4"/>
      <c r="E308" s="4"/>
      <c r="F308" s="51">
        <f t="shared" ca="1" si="11"/>
        <v>0.95696854840408185</v>
      </c>
      <c r="G308" s="4"/>
      <c r="H308" s="51">
        <f t="shared" ca="1" si="12"/>
        <v>0.70560052481170776</v>
      </c>
      <c r="I308" s="4"/>
      <c r="J308" s="4"/>
      <c r="K308" s="4"/>
      <c r="L308" s="4"/>
    </row>
    <row r="309" spans="1:12">
      <c r="A309" s="4"/>
      <c r="B309" s="4"/>
      <c r="C309" s="4"/>
      <c r="D309" s="4"/>
      <c r="E309" s="4"/>
      <c r="F309" s="51">
        <f t="shared" ca="1" si="11"/>
        <v>0.11153424752722829</v>
      </c>
      <c r="G309" s="4"/>
      <c r="H309" s="51">
        <f t="shared" ca="1" si="12"/>
        <v>0.77476134960596266</v>
      </c>
      <c r="I309" s="4"/>
      <c r="J309" s="4"/>
      <c r="K309" s="4"/>
      <c r="L309" s="4"/>
    </row>
    <row r="310" spans="1:12">
      <c r="A310" s="4"/>
      <c r="B310" s="4"/>
      <c r="C310" s="4"/>
      <c r="D310" s="4"/>
      <c r="E310" s="4"/>
      <c r="F310" s="51">
        <f t="shared" ca="1" si="11"/>
        <v>0.15854949307880162</v>
      </c>
      <c r="G310" s="4"/>
      <c r="H310" s="51">
        <f t="shared" ca="1" si="12"/>
        <v>0.48174292936850316</v>
      </c>
      <c r="I310" s="4"/>
      <c r="J310" s="4"/>
      <c r="K310" s="4"/>
      <c r="L310" s="4"/>
    </row>
    <row r="311" spans="1:12">
      <c r="A311" s="4"/>
      <c r="B311" s="4"/>
      <c r="C311" s="4"/>
      <c r="D311" s="4"/>
      <c r="E311" s="4"/>
      <c r="F311" s="51">
        <f t="shared" ca="1" si="11"/>
        <v>0.51033130724062059</v>
      </c>
      <c r="G311" s="4"/>
      <c r="H311" s="51">
        <f t="shared" ca="1" si="12"/>
        <v>0.12329648958417097</v>
      </c>
      <c r="I311" s="4"/>
      <c r="J311" s="4"/>
      <c r="K311" s="4"/>
      <c r="L311" s="4"/>
    </row>
    <row r="312" spans="1:12">
      <c r="A312" s="4"/>
      <c r="B312" s="4"/>
      <c r="C312" s="4"/>
      <c r="D312" s="4"/>
      <c r="E312" s="4"/>
      <c r="F312" s="51">
        <f t="shared" ca="1" si="11"/>
        <v>0.53687669914373382</v>
      </c>
      <c r="G312" s="4"/>
      <c r="H312" s="51">
        <f t="shared" ca="1" si="12"/>
        <v>0.54968115010074525</v>
      </c>
      <c r="I312" s="4"/>
      <c r="J312" s="4"/>
      <c r="K312" s="4"/>
      <c r="L312" s="4"/>
    </row>
    <row r="313" spans="1:12">
      <c r="A313" s="4"/>
      <c r="B313" s="4"/>
      <c r="C313" s="4"/>
      <c r="D313" s="4"/>
      <c r="E313" s="4"/>
      <c r="F313" s="51">
        <f t="shared" ca="1" si="11"/>
        <v>0.15601372467937691</v>
      </c>
      <c r="G313" s="4"/>
      <c r="H313" s="51">
        <f t="shared" ca="1" si="12"/>
        <v>0.29788088482638786</v>
      </c>
      <c r="I313" s="4"/>
      <c r="J313" s="4"/>
      <c r="K313" s="4"/>
      <c r="L313" s="4"/>
    </row>
    <row r="314" spans="1:12">
      <c r="A314" s="4"/>
      <c r="B314" s="4"/>
      <c r="C314" s="4"/>
      <c r="D314" s="4"/>
      <c r="E314" s="4"/>
      <c r="F314" s="51">
        <f t="shared" ca="1" si="11"/>
        <v>0.44957361770016402</v>
      </c>
      <c r="G314" s="4"/>
      <c r="H314" s="51">
        <f t="shared" ca="1" si="12"/>
        <v>0.30254875989978203</v>
      </c>
      <c r="I314" s="4"/>
      <c r="J314" s="4"/>
      <c r="K314" s="4"/>
      <c r="L314" s="4"/>
    </row>
    <row r="315" spans="1:12">
      <c r="A315" s="4"/>
      <c r="B315" s="4"/>
      <c r="C315" s="4"/>
      <c r="D315" s="4"/>
      <c r="E315" s="4"/>
      <c r="F315" s="51">
        <f t="shared" ca="1" si="11"/>
        <v>0.55074458642241475</v>
      </c>
      <c r="G315" s="4"/>
      <c r="H315" s="51">
        <f t="shared" ca="1" si="12"/>
        <v>0.46064193263575354</v>
      </c>
      <c r="I315" s="4"/>
      <c r="J315" s="4"/>
      <c r="K315" s="4"/>
      <c r="L315" s="4"/>
    </row>
    <row r="316" spans="1:12">
      <c r="A316" s="4"/>
      <c r="B316" s="4"/>
      <c r="C316" s="4"/>
      <c r="D316" s="4"/>
      <c r="E316" s="4"/>
      <c r="F316" s="51">
        <f t="shared" ca="1" si="11"/>
        <v>0.26474416165604298</v>
      </c>
      <c r="G316" s="4"/>
      <c r="H316" s="51">
        <f t="shared" ca="1" si="12"/>
        <v>0.58103141642160105</v>
      </c>
      <c r="I316" s="4"/>
      <c r="J316" s="4"/>
      <c r="K316" s="4"/>
      <c r="L316" s="4"/>
    </row>
    <row r="317" spans="1:12">
      <c r="A317" s="4"/>
      <c r="B317" s="4"/>
      <c r="C317" s="4"/>
      <c r="D317" s="4"/>
      <c r="E317" s="4"/>
      <c r="F317" s="51">
        <f t="shared" ca="1" si="11"/>
        <v>7.1448601003024859E-2</v>
      </c>
      <c r="G317" s="4"/>
      <c r="H317" s="51">
        <f t="shared" ca="1" si="12"/>
        <v>0.57104663090635421</v>
      </c>
      <c r="I317" s="4"/>
      <c r="J317" s="4"/>
      <c r="K317" s="4"/>
      <c r="L317" s="4"/>
    </row>
    <row r="318" spans="1:12">
      <c r="A318" s="4"/>
      <c r="B318" s="4"/>
      <c r="C318" s="4"/>
      <c r="D318" s="4"/>
      <c r="E318" s="4"/>
      <c r="F318" s="51">
        <f t="shared" ca="1" si="11"/>
        <v>0.4932448060798047</v>
      </c>
      <c r="G318" s="4"/>
      <c r="H318" s="51">
        <f t="shared" ca="1" si="12"/>
        <v>0.81579889344452883</v>
      </c>
      <c r="I318" s="4"/>
      <c r="J318" s="4"/>
      <c r="K318" s="4"/>
      <c r="L318" s="4"/>
    </row>
    <row r="319" spans="1:12">
      <c r="A319" s="4"/>
      <c r="B319" s="4"/>
      <c r="C319" s="4"/>
      <c r="D319" s="4"/>
      <c r="E319" s="4"/>
      <c r="F319" s="51">
        <f t="shared" ca="1" si="11"/>
        <v>0.64969098863719277</v>
      </c>
      <c r="G319" s="4"/>
      <c r="H319" s="51">
        <f t="shared" ca="1" si="12"/>
        <v>0.63267269015629102</v>
      </c>
      <c r="I319" s="4"/>
      <c r="J319" s="4"/>
      <c r="K319" s="4"/>
      <c r="L319" s="4"/>
    </row>
    <row r="320" spans="1:12">
      <c r="A320" s="4"/>
      <c r="B320" s="4"/>
      <c r="C320" s="4"/>
      <c r="D320" s="4"/>
      <c r="E320" s="4"/>
      <c r="F320" s="51">
        <f t="shared" ca="1" si="11"/>
        <v>0.8078632724106094</v>
      </c>
      <c r="G320" s="4"/>
      <c r="H320" s="51">
        <f t="shared" ca="1" si="12"/>
        <v>0.43709133894654589</v>
      </c>
      <c r="I320" s="4"/>
      <c r="J320" s="4"/>
      <c r="K320" s="4"/>
      <c r="L320" s="4"/>
    </row>
    <row r="321" spans="1:12">
      <c r="A321" s="4"/>
      <c r="B321" s="4"/>
      <c r="C321" s="4"/>
      <c r="D321" s="4"/>
      <c r="E321" s="4"/>
      <c r="F321" s="51">
        <f t="shared" ca="1" si="11"/>
        <v>9.3134361780409347E-2</v>
      </c>
      <c r="G321" s="4"/>
      <c r="H321" s="51">
        <f t="shared" ca="1" si="12"/>
        <v>0.66671020218707544</v>
      </c>
      <c r="I321" s="4"/>
      <c r="J321" s="4"/>
      <c r="K321" s="4"/>
      <c r="L321" s="4"/>
    </row>
    <row r="322" spans="1:12">
      <c r="A322" s="4"/>
      <c r="B322" s="4"/>
      <c r="C322" s="4"/>
      <c r="D322" s="4"/>
      <c r="E322" s="4"/>
      <c r="F322" s="51">
        <f t="shared" ca="1" si="11"/>
        <v>0.48524138185674681</v>
      </c>
      <c r="G322" s="4"/>
      <c r="H322" s="51">
        <f t="shared" ca="1" si="12"/>
        <v>0.21636778576237287</v>
      </c>
      <c r="I322" s="4"/>
      <c r="J322" s="4"/>
      <c r="K322" s="4"/>
      <c r="L322" s="4"/>
    </row>
    <row r="323" spans="1:12">
      <c r="A323" s="4"/>
      <c r="B323" s="4"/>
      <c r="C323" s="4"/>
      <c r="D323" s="4"/>
      <c r="E323" s="4"/>
      <c r="F323" s="51">
        <f t="shared" ca="1" si="11"/>
        <v>0.80849213535725228</v>
      </c>
      <c r="G323" s="4"/>
      <c r="H323" s="51">
        <f t="shared" ca="1" si="12"/>
        <v>0.26824082467989274</v>
      </c>
      <c r="I323" s="4"/>
      <c r="J323" s="4"/>
      <c r="K323" s="4"/>
      <c r="L323" s="4"/>
    </row>
    <row r="324" spans="1:12">
      <c r="A324" s="4"/>
      <c r="B324" s="4"/>
      <c r="C324" s="4"/>
      <c r="D324" s="4"/>
      <c r="E324" s="4"/>
      <c r="F324" s="51">
        <f t="shared" ca="1" si="11"/>
        <v>0.108434048544503</v>
      </c>
      <c r="G324" s="4"/>
      <c r="H324" s="51">
        <f t="shared" ca="1" si="12"/>
        <v>0.43862825484049683</v>
      </c>
      <c r="I324" s="4"/>
      <c r="J324" s="4"/>
      <c r="K324" s="4"/>
      <c r="L324" s="4"/>
    </row>
    <row r="325" spans="1:12">
      <c r="A325" s="4"/>
      <c r="B325" s="4"/>
      <c r="C325" s="4"/>
      <c r="D325" s="4"/>
      <c r="E325" s="4"/>
      <c r="F325" s="51">
        <f t="shared" ca="1" si="11"/>
        <v>0.65371652317006057</v>
      </c>
      <c r="G325" s="4"/>
      <c r="H325" s="51">
        <f t="shared" ca="1" si="12"/>
        <v>0.41008699575472118</v>
      </c>
      <c r="I325" s="4"/>
      <c r="J325" s="4"/>
      <c r="K325" s="4"/>
      <c r="L325" s="4"/>
    </row>
    <row r="326" spans="1:12">
      <c r="A326" s="4"/>
      <c r="B326" s="4"/>
      <c r="C326" s="4"/>
      <c r="D326" s="4"/>
      <c r="E326" s="4"/>
      <c r="F326" s="51">
        <f t="shared" ca="1" si="11"/>
        <v>0.74279571782335219</v>
      </c>
      <c r="G326" s="4"/>
      <c r="H326" s="51">
        <f t="shared" ca="1" si="12"/>
        <v>0.48277655233279076</v>
      </c>
      <c r="I326" s="4"/>
      <c r="J326" s="4"/>
      <c r="K326" s="4"/>
      <c r="L326" s="4"/>
    </row>
    <row r="327" spans="1:12">
      <c r="A327" s="4"/>
      <c r="B327" s="4"/>
      <c r="C327" s="4"/>
      <c r="D327" s="4"/>
      <c r="E327" s="4"/>
      <c r="F327" s="51">
        <f t="shared" ca="1" si="11"/>
        <v>0.93584529400922645</v>
      </c>
      <c r="G327" s="4"/>
      <c r="H327" s="51">
        <f t="shared" ca="1" si="12"/>
        <v>0.29387556649968227</v>
      </c>
      <c r="I327" s="4"/>
      <c r="J327" s="4"/>
      <c r="K327" s="4"/>
      <c r="L327" s="4"/>
    </row>
    <row r="328" spans="1:12">
      <c r="A328" s="4"/>
      <c r="B328" s="4"/>
      <c r="C328" s="4"/>
      <c r="D328" s="4"/>
      <c r="E328" s="4"/>
      <c r="F328" s="51">
        <f t="shared" ca="1" si="11"/>
        <v>0.16177802052822488</v>
      </c>
      <c r="G328" s="4"/>
      <c r="H328" s="51">
        <f t="shared" ca="1" si="12"/>
        <v>0.55788915340939704</v>
      </c>
      <c r="I328" s="4"/>
      <c r="J328" s="4"/>
      <c r="K328" s="4"/>
      <c r="L328" s="4"/>
    </row>
    <row r="329" spans="1:12">
      <c r="A329" s="4"/>
      <c r="B329" s="4"/>
      <c r="C329" s="4"/>
      <c r="D329" s="4"/>
      <c r="E329" s="4"/>
      <c r="F329" s="51">
        <f t="shared" ca="1" si="11"/>
        <v>0.84655039256465237</v>
      </c>
      <c r="G329" s="4"/>
      <c r="H329" s="51">
        <f t="shared" ca="1" si="12"/>
        <v>0.54109317743383023</v>
      </c>
      <c r="I329" s="4"/>
      <c r="J329" s="4"/>
      <c r="K329" s="4"/>
      <c r="L329" s="4"/>
    </row>
    <row r="330" spans="1:12">
      <c r="A330" s="4"/>
      <c r="B330" s="4"/>
      <c r="C330" s="4"/>
      <c r="D330" s="4"/>
      <c r="E330" s="4"/>
      <c r="F330" s="51">
        <f t="shared" ca="1" si="11"/>
        <v>0.2364354043337652</v>
      </c>
      <c r="G330" s="4"/>
      <c r="H330" s="51">
        <f t="shared" ca="1" si="12"/>
        <v>0.61684004639181655</v>
      </c>
      <c r="I330" s="4"/>
      <c r="J330" s="4"/>
      <c r="K330" s="4"/>
      <c r="L330" s="4"/>
    </row>
    <row r="331" spans="1:12">
      <c r="A331" s="4"/>
      <c r="B331" s="4"/>
      <c r="C331" s="4"/>
      <c r="D331" s="4"/>
      <c r="E331" s="4"/>
      <c r="F331" s="51">
        <f t="shared" ca="1" si="11"/>
        <v>0.76937106290999513</v>
      </c>
      <c r="G331" s="4"/>
      <c r="H331" s="51">
        <f t="shared" ca="1" si="12"/>
        <v>0.59127581469564527</v>
      </c>
      <c r="I331" s="4"/>
      <c r="J331" s="4"/>
      <c r="K331" s="4"/>
      <c r="L331" s="4"/>
    </row>
    <row r="332" spans="1:12">
      <c r="A332" s="4"/>
      <c r="B332" s="4"/>
      <c r="C332" s="4"/>
      <c r="D332" s="4"/>
      <c r="E332" s="4"/>
      <c r="F332" s="51">
        <f t="shared" ca="1" si="11"/>
        <v>6.0098862203096792E-2</v>
      </c>
      <c r="G332" s="4"/>
      <c r="H332" s="51">
        <f t="shared" ca="1" si="12"/>
        <v>0.44105422947814077</v>
      </c>
      <c r="I332" s="4"/>
      <c r="J332" s="4"/>
      <c r="K332" s="4"/>
      <c r="L332" s="4"/>
    </row>
    <row r="333" spans="1:12">
      <c r="A333" s="4"/>
      <c r="B333" s="4"/>
      <c r="C333" s="4"/>
      <c r="D333" s="4"/>
      <c r="E333" s="4"/>
      <c r="F333" s="51">
        <f t="shared" ca="1" si="11"/>
        <v>0.34051167823628414</v>
      </c>
      <c r="G333" s="4"/>
      <c r="H333" s="51">
        <f t="shared" ca="1" si="12"/>
        <v>0.39532563643159147</v>
      </c>
      <c r="I333" s="4"/>
      <c r="J333" s="4"/>
      <c r="K333" s="4"/>
      <c r="L333" s="4"/>
    </row>
    <row r="334" spans="1:12">
      <c r="A334" s="4"/>
      <c r="B334" s="4"/>
      <c r="C334" s="4"/>
      <c r="D334" s="4"/>
      <c r="E334" s="4"/>
      <c r="F334" s="51">
        <f t="shared" ca="1" si="11"/>
        <v>0.99607968302456018</v>
      </c>
      <c r="G334" s="4"/>
      <c r="H334" s="51">
        <f t="shared" ca="1" si="12"/>
        <v>0.65235824161743072</v>
      </c>
      <c r="I334" s="4"/>
      <c r="J334" s="4"/>
      <c r="K334" s="4"/>
      <c r="L334" s="4"/>
    </row>
    <row r="335" spans="1:12">
      <c r="A335" s="4"/>
      <c r="B335" s="4"/>
      <c r="C335" s="4"/>
      <c r="D335" s="4"/>
      <c r="E335" s="4"/>
      <c r="F335" s="51">
        <f t="shared" ca="1" si="11"/>
        <v>0.27255539704085319</v>
      </c>
      <c r="G335" s="4"/>
      <c r="H335" s="51">
        <f t="shared" ca="1" si="12"/>
        <v>0.33631615876283499</v>
      </c>
      <c r="I335" s="4"/>
      <c r="J335" s="4"/>
      <c r="K335" s="4"/>
      <c r="L335" s="4"/>
    </row>
    <row r="336" spans="1:12">
      <c r="A336" s="4"/>
      <c r="B336" s="4"/>
      <c r="C336" s="4"/>
      <c r="D336" s="4"/>
      <c r="E336" s="4"/>
      <c r="F336" s="51">
        <f t="shared" ca="1" si="11"/>
        <v>0.85761075838731049</v>
      </c>
      <c r="G336" s="4"/>
      <c r="H336" s="51">
        <f t="shared" ca="1" si="12"/>
        <v>0.40063379849957959</v>
      </c>
      <c r="I336" s="4"/>
      <c r="J336" s="4"/>
      <c r="K336" s="4"/>
      <c r="L336" s="4"/>
    </row>
    <row r="337" spans="1:12">
      <c r="A337" s="4"/>
      <c r="B337" s="4"/>
      <c r="C337" s="4"/>
      <c r="D337" s="4"/>
      <c r="E337" s="4"/>
      <c r="F337" s="51">
        <f t="shared" ca="1" si="11"/>
        <v>0.85659726764157151</v>
      </c>
      <c r="G337" s="4"/>
      <c r="H337" s="51">
        <f t="shared" ca="1" si="12"/>
        <v>0.44777223153512064</v>
      </c>
      <c r="I337" s="4"/>
      <c r="J337" s="4"/>
      <c r="K337" s="4"/>
      <c r="L337" s="4"/>
    </row>
    <row r="338" spans="1:12">
      <c r="A338" s="4"/>
      <c r="B338" s="4"/>
      <c r="C338" s="4"/>
      <c r="D338" s="4"/>
      <c r="E338" s="4"/>
      <c r="F338" s="51">
        <f t="shared" ca="1" si="11"/>
        <v>0.6122972726651269</v>
      </c>
      <c r="G338" s="4"/>
      <c r="H338" s="51">
        <f t="shared" ca="1" si="12"/>
        <v>0.79601108519585628</v>
      </c>
      <c r="I338" s="4"/>
      <c r="J338" s="4"/>
      <c r="K338" s="4"/>
      <c r="L338" s="4"/>
    </row>
    <row r="339" spans="1:12">
      <c r="A339" s="4"/>
      <c r="B339" s="4"/>
      <c r="C339" s="4"/>
      <c r="D339" s="4"/>
      <c r="E339" s="4"/>
      <c r="F339" s="51">
        <f t="shared" ca="1" si="11"/>
        <v>0.20646031631418893</v>
      </c>
      <c r="G339" s="4"/>
      <c r="H339" s="51">
        <f t="shared" ca="1" si="12"/>
        <v>0.3859213718970167</v>
      </c>
      <c r="I339" s="4"/>
      <c r="J339" s="4"/>
      <c r="K339" s="4"/>
      <c r="L339" s="4"/>
    </row>
    <row r="340" spans="1:12">
      <c r="A340" s="4"/>
      <c r="B340" s="4"/>
      <c r="C340" s="4"/>
      <c r="D340" s="4"/>
      <c r="E340" s="4"/>
      <c r="F340" s="51">
        <f t="shared" ca="1" si="11"/>
        <v>0.61297591226216108</v>
      </c>
      <c r="G340" s="4"/>
      <c r="H340" s="51">
        <f t="shared" ca="1" si="12"/>
        <v>0.56076753515118682</v>
      </c>
      <c r="I340" s="4"/>
      <c r="J340" s="4"/>
      <c r="K340" s="4"/>
      <c r="L340" s="4"/>
    </row>
    <row r="341" spans="1:12">
      <c r="A341" s="4"/>
      <c r="B341" s="4"/>
      <c r="C341" s="4"/>
      <c r="D341" s="4"/>
      <c r="E341" s="4"/>
      <c r="F341" s="51">
        <f t="shared" ca="1" si="11"/>
        <v>0.51932827463638132</v>
      </c>
      <c r="G341" s="4"/>
      <c r="H341" s="51">
        <f t="shared" ca="1" si="12"/>
        <v>0.55789385049618734</v>
      </c>
      <c r="I341" s="4"/>
      <c r="J341" s="4"/>
      <c r="K341" s="4"/>
      <c r="L341" s="4"/>
    </row>
    <row r="342" spans="1:12">
      <c r="A342" s="4"/>
      <c r="B342" s="4"/>
      <c r="C342" s="4"/>
      <c r="D342" s="4"/>
      <c r="E342" s="4"/>
      <c r="F342" s="51">
        <f t="shared" ca="1" si="11"/>
        <v>0.71175871064078011</v>
      </c>
      <c r="G342" s="4"/>
      <c r="H342" s="51">
        <f t="shared" ca="1" si="12"/>
        <v>0.36499077387038559</v>
      </c>
      <c r="I342" s="4"/>
      <c r="J342" s="4"/>
      <c r="K342" s="4"/>
      <c r="L342" s="4"/>
    </row>
    <row r="343" spans="1:12">
      <c r="A343" s="4"/>
      <c r="B343" s="4"/>
      <c r="C343" s="4"/>
      <c r="D343" s="4"/>
      <c r="E343" s="4"/>
      <c r="F343" s="51">
        <f t="shared" ca="1" si="11"/>
        <v>0.50273607099865503</v>
      </c>
      <c r="G343" s="4"/>
      <c r="H343" s="51">
        <f t="shared" ca="1" si="12"/>
        <v>0.43735934150606881</v>
      </c>
      <c r="I343" s="4"/>
      <c r="J343" s="4"/>
      <c r="K343" s="4"/>
      <c r="L343" s="4"/>
    </row>
    <row r="344" spans="1:12">
      <c r="A344" s="4"/>
      <c r="B344" s="4"/>
      <c r="C344" s="4"/>
      <c r="D344" s="4"/>
      <c r="E344" s="4"/>
      <c r="F344" s="51">
        <f t="shared" ca="1" si="11"/>
        <v>0.78941295159132685</v>
      </c>
      <c r="G344" s="4"/>
      <c r="H344" s="51">
        <f t="shared" ca="1" si="12"/>
        <v>0.35355499120891853</v>
      </c>
      <c r="I344" s="4"/>
      <c r="J344" s="4"/>
      <c r="K344" s="4"/>
      <c r="L344" s="4"/>
    </row>
    <row r="345" spans="1:12">
      <c r="A345" s="4"/>
      <c r="B345" s="4"/>
      <c r="C345" s="4"/>
      <c r="D345" s="4"/>
      <c r="E345" s="4"/>
      <c r="F345" s="51">
        <f t="shared" ca="1" si="11"/>
        <v>0.52253100076521086</v>
      </c>
      <c r="G345" s="4"/>
      <c r="H345" s="51">
        <f t="shared" ca="1" si="12"/>
        <v>0.11342876516233172</v>
      </c>
      <c r="I345" s="4"/>
      <c r="J345" s="4"/>
      <c r="K345" s="4"/>
      <c r="L345" s="4"/>
    </row>
    <row r="346" spans="1:12">
      <c r="A346" s="4"/>
      <c r="B346" s="4"/>
      <c r="C346" s="4"/>
      <c r="D346" s="4"/>
      <c r="E346" s="4"/>
      <c r="F346" s="51">
        <f t="shared" ca="1" si="11"/>
        <v>0.66052225415979138</v>
      </c>
      <c r="G346" s="4"/>
      <c r="H346" s="51">
        <f t="shared" ca="1" si="12"/>
        <v>0.48483971237071516</v>
      </c>
      <c r="I346" s="4"/>
      <c r="J346" s="4"/>
      <c r="K346" s="4"/>
      <c r="L346" s="4"/>
    </row>
    <row r="347" spans="1:12">
      <c r="A347" s="4"/>
      <c r="B347" s="4"/>
      <c r="C347" s="4"/>
      <c r="D347" s="4"/>
      <c r="E347" s="4"/>
      <c r="F347" s="51">
        <f t="shared" ca="1" si="11"/>
        <v>0.47930404274590366</v>
      </c>
      <c r="G347" s="4"/>
      <c r="H347" s="51">
        <f t="shared" ca="1" si="12"/>
        <v>0.43694249671542418</v>
      </c>
      <c r="I347" s="4"/>
      <c r="J347" s="4"/>
      <c r="K347" s="4"/>
      <c r="L347" s="4"/>
    </row>
    <row r="348" spans="1:12">
      <c r="A348" s="4"/>
      <c r="B348" s="4"/>
      <c r="C348" s="4"/>
      <c r="D348" s="4"/>
      <c r="E348" s="4"/>
      <c r="F348" s="51">
        <f t="shared" ca="1" si="11"/>
        <v>0.10794062289120732</v>
      </c>
      <c r="G348" s="4"/>
      <c r="H348" s="51">
        <f t="shared" ca="1" si="12"/>
        <v>0.4812524623439392</v>
      </c>
      <c r="I348" s="4"/>
      <c r="J348" s="4"/>
      <c r="K348" s="4"/>
      <c r="L348" s="4"/>
    </row>
    <row r="349" spans="1:12">
      <c r="A349" s="4"/>
      <c r="B349" s="4"/>
      <c r="C349" s="4"/>
      <c r="D349" s="4"/>
      <c r="E349" s="4"/>
      <c r="F349" s="51">
        <f t="shared" ca="1" si="11"/>
        <v>0.3700377586479886</v>
      </c>
      <c r="G349" s="4"/>
      <c r="H349" s="51">
        <f t="shared" ca="1" si="12"/>
        <v>0.74257292390169771</v>
      </c>
      <c r="I349" s="4"/>
      <c r="J349" s="4"/>
      <c r="K349" s="4"/>
      <c r="L349" s="4"/>
    </row>
    <row r="350" spans="1:12">
      <c r="A350" s="4"/>
      <c r="B350" s="4"/>
      <c r="C350" s="4"/>
      <c r="D350" s="4"/>
      <c r="E350" s="4"/>
      <c r="F350" s="51">
        <f t="shared" ca="1" si="11"/>
        <v>0.69091561574374327</v>
      </c>
      <c r="G350" s="4"/>
      <c r="H350" s="51">
        <f t="shared" ca="1" si="12"/>
        <v>0.67881113920136538</v>
      </c>
      <c r="I350" s="4"/>
      <c r="J350" s="4"/>
      <c r="K350" s="4"/>
      <c r="L350" s="4"/>
    </row>
    <row r="351" spans="1:12">
      <c r="A351" s="4"/>
      <c r="B351" s="4"/>
      <c r="C351" s="4"/>
      <c r="D351" s="4"/>
      <c r="E351" s="4"/>
      <c r="F351" s="51">
        <f t="shared" ref="F351:F414" ca="1" si="13">RAND()</f>
        <v>0.74696934357816791</v>
      </c>
      <c r="G351" s="4"/>
      <c r="H351" s="51">
        <f t="shared" ref="H351:H414" ca="1" si="14">(RAND()+RAND()+RAND()+RAND())/4</f>
        <v>0.35286910545765798</v>
      </c>
      <c r="I351" s="4"/>
      <c r="J351" s="4"/>
      <c r="K351" s="4"/>
      <c r="L351" s="4"/>
    </row>
    <row r="352" spans="1:12">
      <c r="A352" s="4"/>
      <c r="B352" s="4"/>
      <c r="C352" s="4"/>
      <c r="D352" s="4"/>
      <c r="E352" s="4"/>
      <c r="F352" s="51">
        <f t="shared" ca="1" si="13"/>
        <v>9.193648413247979E-2</v>
      </c>
      <c r="G352" s="4"/>
      <c r="H352" s="51">
        <f t="shared" ca="1" si="14"/>
        <v>0.11780765190982018</v>
      </c>
      <c r="I352" s="4"/>
      <c r="J352" s="4"/>
      <c r="K352" s="4"/>
      <c r="L352" s="4"/>
    </row>
    <row r="353" spans="1:12">
      <c r="A353" s="4"/>
      <c r="B353" s="4"/>
      <c r="C353" s="4"/>
      <c r="D353" s="4"/>
      <c r="E353" s="4"/>
      <c r="F353" s="51">
        <f t="shared" ca="1" si="13"/>
        <v>0.50703693515175419</v>
      </c>
      <c r="G353" s="4"/>
      <c r="H353" s="51">
        <f t="shared" ca="1" si="14"/>
        <v>0.51608808203761036</v>
      </c>
      <c r="I353" s="4"/>
      <c r="J353" s="4"/>
      <c r="K353" s="4"/>
      <c r="L353" s="4"/>
    </row>
    <row r="354" spans="1:12">
      <c r="A354" s="4"/>
      <c r="B354" s="4"/>
      <c r="C354" s="4"/>
      <c r="D354" s="4"/>
      <c r="E354" s="4"/>
      <c r="F354" s="51">
        <f t="shared" ca="1" si="13"/>
        <v>0.89245520802367329</v>
      </c>
      <c r="G354" s="4"/>
      <c r="H354" s="51">
        <f t="shared" ca="1" si="14"/>
        <v>0.61561099363644944</v>
      </c>
      <c r="I354" s="4"/>
      <c r="J354" s="4"/>
      <c r="K354" s="4"/>
      <c r="L354" s="4"/>
    </row>
    <row r="355" spans="1:12">
      <c r="A355" s="4"/>
      <c r="B355" s="4"/>
      <c r="C355" s="4"/>
      <c r="D355" s="4"/>
      <c r="E355" s="4"/>
      <c r="F355" s="51">
        <f t="shared" ca="1" si="13"/>
        <v>0.15015545117418139</v>
      </c>
      <c r="G355" s="4"/>
      <c r="H355" s="51">
        <f t="shared" ca="1" si="14"/>
        <v>0.44078650397190888</v>
      </c>
      <c r="I355" s="4"/>
      <c r="J355" s="4"/>
      <c r="K355" s="4"/>
      <c r="L355" s="4"/>
    </row>
    <row r="356" spans="1:12">
      <c r="A356" s="4"/>
      <c r="B356" s="4"/>
      <c r="C356" s="4"/>
      <c r="D356" s="4"/>
      <c r="E356" s="4"/>
      <c r="F356" s="51">
        <f t="shared" ca="1" si="13"/>
        <v>0.99388023680980542</v>
      </c>
      <c r="G356" s="4"/>
      <c r="H356" s="51">
        <f t="shared" ca="1" si="14"/>
        <v>0.66683971877574788</v>
      </c>
      <c r="I356" s="4"/>
      <c r="J356" s="4"/>
      <c r="K356" s="4"/>
      <c r="L356" s="4"/>
    </row>
    <row r="357" spans="1:12">
      <c r="A357" s="4"/>
      <c r="B357" s="4"/>
      <c r="C357" s="4"/>
      <c r="D357" s="4"/>
      <c r="E357" s="4"/>
      <c r="F357" s="51">
        <f t="shared" ca="1" si="13"/>
        <v>0.15222248629005519</v>
      </c>
      <c r="G357" s="4"/>
      <c r="H357" s="51">
        <f t="shared" ca="1" si="14"/>
        <v>0.39857999251511667</v>
      </c>
      <c r="I357" s="4"/>
      <c r="J357" s="4"/>
      <c r="K357" s="4"/>
      <c r="L357" s="4"/>
    </row>
    <row r="358" spans="1:12">
      <c r="A358" s="4"/>
      <c r="B358" s="4"/>
      <c r="C358" s="4"/>
      <c r="D358" s="4"/>
      <c r="E358" s="4"/>
      <c r="F358" s="51">
        <f t="shared" ca="1" si="13"/>
        <v>0.63823482512053797</v>
      </c>
      <c r="G358" s="4"/>
      <c r="H358" s="51">
        <f t="shared" ca="1" si="14"/>
        <v>0.52618290535710266</v>
      </c>
      <c r="I358" s="4"/>
      <c r="J358" s="4"/>
      <c r="K358" s="4"/>
      <c r="L358" s="4"/>
    </row>
    <row r="359" spans="1:12">
      <c r="A359" s="4"/>
      <c r="B359" s="4"/>
      <c r="C359" s="4"/>
      <c r="D359" s="4"/>
      <c r="E359" s="4"/>
      <c r="F359" s="51">
        <f t="shared" ca="1" si="13"/>
        <v>0.78496118655410851</v>
      </c>
      <c r="G359" s="4"/>
      <c r="H359" s="51">
        <f t="shared" ca="1" si="14"/>
        <v>0.34861730620330256</v>
      </c>
      <c r="I359" s="4"/>
      <c r="J359" s="4"/>
      <c r="K359" s="4"/>
      <c r="L359" s="4"/>
    </row>
    <row r="360" spans="1:12">
      <c r="A360" s="4"/>
      <c r="B360" s="4"/>
      <c r="C360" s="4"/>
      <c r="D360" s="4"/>
      <c r="E360" s="4"/>
      <c r="F360" s="51">
        <f t="shared" ca="1" si="13"/>
        <v>0.25339908325443161</v>
      </c>
      <c r="G360" s="4"/>
      <c r="H360" s="51">
        <f t="shared" ca="1" si="14"/>
        <v>0.72945838409772334</v>
      </c>
      <c r="I360" s="4"/>
      <c r="J360" s="4"/>
      <c r="K360" s="4"/>
      <c r="L360" s="4"/>
    </row>
    <row r="361" spans="1:12">
      <c r="A361" s="4"/>
      <c r="B361" s="4"/>
      <c r="C361" s="4"/>
      <c r="D361" s="4"/>
      <c r="E361" s="4"/>
      <c r="F361" s="51">
        <f t="shared" ca="1" si="13"/>
        <v>0.69824891028966851</v>
      </c>
      <c r="G361" s="4"/>
      <c r="H361" s="51">
        <f t="shared" ca="1" si="14"/>
        <v>0.56269948207117215</v>
      </c>
      <c r="I361" s="4"/>
      <c r="J361" s="4"/>
      <c r="K361" s="4"/>
      <c r="L361" s="4"/>
    </row>
    <row r="362" spans="1:12">
      <c r="A362" s="4"/>
      <c r="B362" s="4"/>
      <c r="C362" s="4"/>
      <c r="D362" s="4"/>
      <c r="E362" s="4"/>
      <c r="F362" s="51">
        <f t="shared" ca="1" si="13"/>
        <v>6.7052616714308511E-2</v>
      </c>
      <c r="G362" s="4"/>
      <c r="H362" s="51">
        <f t="shared" ca="1" si="14"/>
        <v>0.4688346474021754</v>
      </c>
      <c r="I362" s="4"/>
      <c r="J362" s="4"/>
      <c r="K362" s="4"/>
      <c r="L362" s="4"/>
    </row>
    <row r="363" spans="1:12">
      <c r="A363" s="4"/>
      <c r="B363" s="4"/>
      <c r="C363" s="4"/>
      <c r="D363" s="4"/>
      <c r="E363" s="4"/>
      <c r="F363" s="51">
        <f t="shared" ca="1" si="13"/>
        <v>0.55897409808613374</v>
      </c>
      <c r="G363" s="4"/>
      <c r="H363" s="51">
        <f t="shared" ca="1" si="14"/>
        <v>0.5942864005624624</v>
      </c>
      <c r="I363" s="4"/>
      <c r="J363" s="4"/>
      <c r="K363" s="4"/>
      <c r="L363" s="4"/>
    </row>
    <row r="364" spans="1:12">
      <c r="A364" s="4"/>
      <c r="B364" s="4"/>
      <c r="C364" s="4"/>
      <c r="D364" s="4"/>
      <c r="E364" s="4"/>
      <c r="F364" s="51">
        <f t="shared" ca="1" si="13"/>
        <v>2.6261375260518416E-2</v>
      </c>
      <c r="G364" s="4"/>
      <c r="H364" s="51">
        <f t="shared" ca="1" si="14"/>
        <v>0.35986735569105832</v>
      </c>
      <c r="I364" s="4"/>
      <c r="J364" s="4"/>
      <c r="K364" s="4"/>
      <c r="L364" s="4"/>
    </row>
    <row r="365" spans="1:12">
      <c r="A365" s="4"/>
      <c r="B365" s="4"/>
      <c r="C365" s="4"/>
      <c r="D365" s="4"/>
      <c r="E365" s="4"/>
      <c r="F365" s="51">
        <f t="shared" ca="1" si="13"/>
        <v>0.30670987340071942</v>
      </c>
      <c r="G365" s="4"/>
      <c r="H365" s="51">
        <f t="shared" ca="1" si="14"/>
        <v>0.507029018854673</v>
      </c>
      <c r="I365" s="4"/>
      <c r="J365" s="4"/>
      <c r="K365" s="4"/>
      <c r="L365" s="4"/>
    </row>
    <row r="366" spans="1:12">
      <c r="A366" s="4"/>
      <c r="B366" s="4"/>
      <c r="C366" s="4"/>
      <c r="D366" s="4"/>
      <c r="E366" s="4"/>
      <c r="F366" s="51">
        <f t="shared" ca="1" si="13"/>
        <v>0.63437898082446087</v>
      </c>
      <c r="G366" s="4"/>
      <c r="H366" s="51">
        <f t="shared" ca="1" si="14"/>
        <v>0.46758955128795876</v>
      </c>
      <c r="I366" s="4"/>
      <c r="J366" s="4"/>
      <c r="K366" s="4"/>
      <c r="L366" s="4"/>
    </row>
    <row r="367" spans="1:12">
      <c r="A367" s="4"/>
      <c r="B367" s="4"/>
      <c r="C367" s="4"/>
      <c r="D367" s="4"/>
      <c r="E367" s="4"/>
      <c r="F367" s="51">
        <f t="shared" ca="1" si="13"/>
        <v>0.55717773718998975</v>
      </c>
      <c r="G367" s="4"/>
      <c r="H367" s="51">
        <f t="shared" ca="1" si="14"/>
        <v>0.57320130274571424</v>
      </c>
      <c r="I367" s="4"/>
      <c r="J367" s="4"/>
      <c r="K367" s="4"/>
      <c r="L367" s="4"/>
    </row>
    <row r="368" spans="1:12">
      <c r="A368" s="4"/>
      <c r="B368" s="4"/>
      <c r="C368" s="4"/>
      <c r="D368" s="4"/>
      <c r="E368" s="4"/>
      <c r="F368" s="51">
        <f t="shared" ca="1" si="13"/>
        <v>0.3785354129537668</v>
      </c>
      <c r="G368" s="4"/>
      <c r="H368" s="51">
        <f t="shared" ca="1" si="14"/>
        <v>0.62217235054318354</v>
      </c>
      <c r="I368" s="4"/>
      <c r="J368" s="4"/>
      <c r="K368" s="4"/>
      <c r="L368" s="4"/>
    </row>
    <row r="369" spans="1:12">
      <c r="A369" s="4"/>
      <c r="B369" s="4"/>
      <c r="C369" s="4"/>
      <c r="D369" s="4"/>
      <c r="E369" s="4"/>
      <c r="F369" s="51">
        <f t="shared" ca="1" si="13"/>
        <v>0.11303057270128325</v>
      </c>
      <c r="G369" s="4"/>
      <c r="H369" s="51">
        <f t="shared" ca="1" si="14"/>
        <v>0.37440599045750522</v>
      </c>
      <c r="I369" s="4"/>
      <c r="J369" s="4"/>
      <c r="K369" s="4"/>
      <c r="L369" s="4"/>
    </row>
    <row r="370" spans="1:12">
      <c r="A370" s="4"/>
      <c r="B370" s="4"/>
      <c r="C370" s="4"/>
      <c r="D370" s="4"/>
      <c r="E370" s="4"/>
      <c r="F370" s="51">
        <f t="shared" ca="1" si="13"/>
        <v>0.18114193584821436</v>
      </c>
      <c r="G370" s="4"/>
      <c r="H370" s="51">
        <f t="shared" ca="1" si="14"/>
        <v>0.38136161470392976</v>
      </c>
      <c r="I370" s="4"/>
      <c r="J370" s="4"/>
      <c r="K370" s="4"/>
      <c r="L370" s="4"/>
    </row>
    <row r="371" spans="1:12">
      <c r="A371" s="4"/>
      <c r="B371" s="4"/>
      <c r="C371" s="4"/>
      <c r="D371" s="4"/>
      <c r="E371" s="4"/>
      <c r="F371" s="51">
        <f t="shared" ca="1" si="13"/>
        <v>8.2025598426016311E-2</v>
      </c>
      <c r="G371" s="4"/>
      <c r="H371" s="51">
        <f t="shared" ca="1" si="14"/>
        <v>0.65680583898222822</v>
      </c>
      <c r="I371" s="4"/>
      <c r="J371" s="4"/>
      <c r="K371" s="4"/>
      <c r="L371" s="4"/>
    </row>
    <row r="372" spans="1:12">
      <c r="A372" s="4"/>
      <c r="B372" s="4"/>
      <c r="C372" s="4"/>
      <c r="D372" s="4"/>
      <c r="E372" s="4"/>
      <c r="F372" s="51">
        <f t="shared" ca="1" si="13"/>
        <v>0.62732219214144824</v>
      </c>
      <c r="G372" s="4"/>
      <c r="H372" s="51">
        <f t="shared" ca="1" si="14"/>
        <v>0.24621602462206393</v>
      </c>
      <c r="I372" s="4"/>
      <c r="J372" s="4"/>
      <c r="K372" s="4"/>
      <c r="L372" s="4"/>
    </row>
    <row r="373" spans="1:12">
      <c r="A373" s="4"/>
      <c r="B373" s="4"/>
      <c r="C373" s="4"/>
      <c r="D373" s="4"/>
      <c r="E373" s="4"/>
      <c r="F373" s="51">
        <f t="shared" ca="1" si="13"/>
        <v>0.30314281275261423</v>
      </c>
      <c r="G373" s="4"/>
      <c r="H373" s="51">
        <f t="shared" ca="1" si="14"/>
        <v>0.2553254347420586</v>
      </c>
      <c r="I373" s="4"/>
      <c r="J373" s="4"/>
      <c r="K373" s="4"/>
      <c r="L373" s="4"/>
    </row>
    <row r="374" spans="1:12">
      <c r="A374" s="4"/>
      <c r="B374" s="4"/>
      <c r="C374" s="4"/>
      <c r="D374" s="4"/>
      <c r="E374" s="4"/>
      <c r="F374" s="51">
        <f t="shared" ca="1" si="13"/>
        <v>0.22916333889857421</v>
      </c>
      <c r="G374" s="4"/>
      <c r="H374" s="51">
        <f t="shared" ca="1" si="14"/>
        <v>0.49443720764669141</v>
      </c>
      <c r="I374" s="4"/>
      <c r="J374" s="4"/>
      <c r="K374" s="4"/>
      <c r="L374" s="4"/>
    </row>
    <row r="375" spans="1:12">
      <c r="A375" s="4"/>
      <c r="B375" s="4"/>
      <c r="C375" s="4"/>
      <c r="D375" s="4"/>
      <c r="E375" s="4"/>
      <c r="F375" s="51">
        <f t="shared" ca="1" si="13"/>
        <v>0.98130337514722454</v>
      </c>
      <c r="G375" s="4"/>
      <c r="H375" s="51">
        <f t="shared" ca="1" si="14"/>
        <v>0.37350011477759304</v>
      </c>
      <c r="I375" s="4"/>
      <c r="J375" s="4"/>
      <c r="K375" s="4"/>
      <c r="L375" s="4"/>
    </row>
    <row r="376" spans="1:12">
      <c r="A376" s="4"/>
      <c r="B376" s="4"/>
      <c r="C376" s="4"/>
      <c r="D376" s="4"/>
      <c r="E376" s="4"/>
      <c r="F376" s="51">
        <f t="shared" ca="1" si="13"/>
        <v>0.98106887117293873</v>
      </c>
      <c r="G376" s="4"/>
      <c r="H376" s="51">
        <f t="shared" ca="1" si="14"/>
        <v>0.39888872382161572</v>
      </c>
      <c r="I376" s="4"/>
      <c r="J376" s="4"/>
      <c r="K376" s="4"/>
      <c r="L376" s="4"/>
    </row>
    <row r="377" spans="1:12">
      <c r="A377" s="4"/>
      <c r="B377" s="4"/>
      <c r="C377" s="4"/>
      <c r="D377" s="4"/>
      <c r="E377" s="4"/>
      <c r="F377" s="51">
        <f t="shared" ca="1" si="13"/>
        <v>0.80625330541421192</v>
      </c>
      <c r="G377" s="4"/>
      <c r="H377" s="51">
        <f t="shared" ca="1" si="14"/>
        <v>0.27741448263459761</v>
      </c>
      <c r="I377" s="4"/>
      <c r="J377" s="4"/>
      <c r="K377" s="4"/>
      <c r="L377" s="4"/>
    </row>
    <row r="378" spans="1:12">
      <c r="A378" s="4"/>
      <c r="B378" s="4"/>
      <c r="C378" s="4"/>
      <c r="D378" s="4"/>
      <c r="E378" s="4"/>
      <c r="F378" s="51">
        <f t="shared" ca="1" si="13"/>
        <v>0.69897936166212671</v>
      </c>
      <c r="G378" s="4"/>
      <c r="H378" s="51">
        <f t="shared" ca="1" si="14"/>
        <v>0.75410539716037661</v>
      </c>
      <c r="I378" s="4"/>
      <c r="J378" s="4"/>
      <c r="K378" s="4"/>
      <c r="L378" s="4"/>
    </row>
    <row r="379" spans="1:12">
      <c r="A379" s="4"/>
      <c r="B379" s="4"/>
      <c r="C379" s="4"/>
      <c r="D379" s="4"/>
      <c r="E379" s="4"/>
      <c r="F379" s="51">
        <f t="shared" ca="1" si="13"/>
        <v>0.63394804176348452</v>
      </c>
      <c r="G379" s="4"/>
      <c r="H379" s="51">
        <f t="shared" ca="1" si="14"/>
        <v>0.3925679016032656</v>
      </c>
      <c r="I379" s="4"/>
      <c r="J379" s="4"/>
      <c r="K379" s="4"/>
      <c r="L379" s="4"/>
    </row>
    <row r="380" spans="1:12">
      <c r="A380" s="4"/>
      <c r="B380" s="4"/>
      <c r="C380" s="4"/>
      <c r="D380" s="4"/>
      <c r="E380" s="4"/>
      <c r="F380" s="51">
        <f t="shared" ca="1" si="13"/>
        <v>0.42462027793667867</v>
      </c>
      <c r="G380" s="4"/>
      <c r="H380" s="51">
        <f t="shared" ca="1" si="14"/>
        <v>0.53818139206280713</v>
      </c>
      <c r="I380" s="4"/>
      <c r="J380" s="4"/>
      <c r="K380" s="4"/>
      <c r="L380" s="4"/>
    </row>
    <row r="381" spans="1:12">
      <c r="A381" s="4"/>
      <c r="B381" s="4"/>
      <c r="C381" s="4"/>
      <c r="D381" s="4"/>
      <c r="E381" s="4"/>
      <c r="F381" s="51">
        <f t="shared" ca="1" si="13"/>
        <v>0.73001417245811584</v>
      </c>
      <c r="G381" s="4"/>
      <c r="H381" s="51">
        <f t="shared" ca="1" si="14"/>
        <v>0.44474585189341176</v>
      </c>
      <c r="I381" s="4"/>
      <c r="J381" s="4"/>
      <c r="K381" s="4"/>
      <c r="L381" s="4"/>
    </row>
    <row r="382" spans="1:12">
      <c r="A382" s="4"/>
      <c r="B382" s="4"/>
      <c r="C382" s="4"/>
      <c r="D382" s="4"/>
      <c r="E382" s="4"/>
      <c r="F382" s="51">
        <f t="shared" ca="1" si="13"/>
        <v>7.1395530000825103E-2</v>
      </c>
      <c r="G382" s="4"/>
      <c r="H382" s="51">
        <f t="shared" ca="1" si="14"/>
        <v>0.56061973483381422</v>
      </c>
      <c r="I382" s="4"/>
      <c r="J382" s="4"/>
      <c r="K382" s="4"/>
      <c r="L382" s="4"/>
    </row>
    <row r="383" spans="1:12">
      <c r="A383" s="4"/>
      <c r="B383" s="4"/>
      <c r="C383" s="4"/>
      <c r="D383" s="4"/>
      <c r="E383" s="4"/>
      <c r="F383" s="51">
        <f t="shared" ca="1" si="13"/>
        <v>0.31006720808049715</v>
      </c>
      <c r="G383" s="4"/>
      <c r="H383" s="51">
        <f t="shared" ca="1" si="14"/>
        <v>0.67268130681403959</v>
      </c>
      <c r="I383" s="4"/>
      <c r="J383" s="4"/>
      <c r="K383" s="4"/>
      <c r="L383" s="4"/>
    </row>
    <row r="384" spans="1:12">
      <c r="A384" s="4"/>
      <c r="B384" s="4"/>
      <c r="C384" s="4"/>
      <c r="D384" s="4"/>
      <c r="E384" s="4"/>
      <c r="F384" s="51">
        <f t="shared" ca="1" si="13"/>
        <v>0.29906638619972559</v>
      </c>
      <c r="G384" s="4"/>
      <c r="H384" s="51">
        <f t="shared" ca="1" si="14"/>
        <v>0.2347008513405297</v>
      </c>
      <c r="I384" s="4"/>
      <c r="J384" s="4"/>
      <c r="K384" s="4"/>
      <c r="L384" s="4"/>
    </row>
    <row r="385" spans="1:12">
      <c r="A385" s="4"/>
      <c r="B385" s="4"/>
      <c r="C385" s="4"/>
      <c r="D385" s="4"/>
      <c r="E385" s="4"/>
      <c r="F385" s="51">
        <f t="shared" ca="1" si="13"/>
        <v>0.4890873121273519</v>
      </c>
      <c r="G385" s="4"/>
      <c r="H385" s="51">
        <f t="shared" ca="1" si="14"/>
        <v>0.43054862596920895</v>
      </c>
      <c r="I385" s="4"/>
      <c r="J385" s="4"/>
      <c r="K385" s="4"/>
      <c r="L385" s="4"/>
    </row>
    <row r="386" spans="1:12">
      <c r="A386" s="4"/>
      <c r="B386" s="4"/>
      <c r="C386" s="4"/>
      <c r="D386" s="4"/>
      <c r="E386" s="4"/>
      <c r="F386" s="51">
        <f t="shared" ca="1" si="13"/>
        <v>0.88520108801339847</v>
      </c>
      <c r="G386" s="4"/>
      <c r="H386" s="51">
        <f t="shared" ca="1" si="14"/>
        <v>0.33514117633755736</v>
      </c>
      <c r="I386" s="4"/>
      <c r="J386" s="4"/>
      <c r="K386" s="4"/>
      <c r="L386" s="4"/>
    </row>
    <row r="387" spans="1:12">
      <c r="A387" s="4"/>
      <c r="B387" s="4"/>
      <c r="C387" s="4"/>
      <c r="D387" s="4"/>
      <c r="E387" s="4"/>
      <c r="F387" s="51">
        <f t="shared" ca="1" si="13"/>
        <v>0.27196610493548168</v>
      </c>
      <c r="G387" s="4"/>
      <c r="H387" s="51">
        <f t="shared" ca="1" si="14"/>
        <v>0.1715121415585453</v>
      </c>
      <c r="I387" s="4"/>
      <c r="J387" s="4"/>
      <c r="K387" s="4"/>
      <c r="L387" s="4"/>
    </row>
    <row r="388" spans="1:12">
      <c r="A388" s="4"/>
      <c r="B388" s="4"/>
      <c r="C388" s="4"/>
      <c r="D388" s="4"/>
      <c r="E388" s="4"/>
      <c r="F388" s="51">
        <f t="shared" ca="1" si="13"/>
        <v>4.0329978099059138E-2</v>
      </c>
      <c r="G388" s="4"/>
      <c r="H388" s="51">
        <f t="shared" ca="1" si="14"/>
        <v>0.49163002702885228</v>
      </c>
      <c r="I388" s="4"/>
      <c r="J388" s="4"/>
      <c r="K388" s="4"/>
      <c r="L388" s="4"/>
    </row>
    <row r="389" spans="1:12">
      <c r="A389" s="4"/>
      <c r="B389" s="4"/>
      <c r="C389" s="4"/>
      <c r="D389" s="4"/>
      <c r="E389" s="4"/>
      <c r="F389" s="51">
        <f t="shared" ca="1" si="13"/>
        <v>0.94111932291590816</v>
      </c>
      <c r="G389" s="4"/>
      <c r="H389" s="51">
        <f t="shared" ca="1" si="14"/>
        <v>0.40866090171065417</v>
      </c>
      <c r="I389" s="4"/>
      <c r="J389" s="4"/>
      <c r="K389" s="4"/>
      <c r="L389" s="4"/>
    </row>
    <row r="390" spans="1:12">
      <c r="A390" s="4"/>
      <c r="B390" s="4"/>
      <c r="C390" s="4"/>
      <c r="D390" s="4"/>
      <c r="E390" s="4"/>
      <c r="F390" s="51">
        <f t="shared" ca="1" si="13"/>
        <v>0.10677844218905186</v>
      </c>
      <c r="G390" s="4"/>
      <c r="H390" s="51">
        <f t="shared" ca="1" si="14"/>
        <v>0.50465486862542097</v>
      </c>
      <c r="I390" s="4"/>
      <c r="J390" s="4"/>
      <c r="K390" s="4"/>
      <c r="L390" s="4"/>
    </row>
    <row r="391" spans="1:12">
      <c r="A391" s="4"/>
      <c r="B391" s="4"/>
      <c r="C391" s="4"/>
      <c r="D391" s="4"/>
      <c r="E391" s="4"/>
      <c r="F391" s="51">
        <f t="shared" ca="1" si="13"/>
        <v>0.87293154174521237</v>
      </c>
      <c r="G391" s="4"/>
      <c r="H391" s="51">
        <f t="shared" ca="1" si="14"/>
        <v>0.23514297474262952</v>
      </c>
      <c r="I391" s="4"/>
      <c r="J391" s="4"/>
      <c r="K391" s="4"/>
      <c r="L391" s="4"/>
    </row>
    <row r="392" spans="1:12">
      <c r="A392" s="4"/>
      <c r="B392" s="4"/>
      <c r="C392" s="4"/>
      <c r="D392" s="4"/>
      <c r="E392" s="4"/>
      <c r="F392" s="51">
        <f t="shared" ca="1" si="13"/>
        <v>0.27868426300532356</v>
      </c>
      <c r="G392" s="4"/>
      <c r="H392" s="51">
        <f t="shared" ca="1" si="14"/>
        <v>0.48871494304721097</v>
      </c>
      <c r="I392" s="4"/>
      <c r="J392" s="4"/>
      <c r="K392" s="4"/>
      <c r="L392" s="4"/>
    </row>
    <row r="393" spans="1:12">
      <c r="A393" s="4"/>
      <c r="B393" s="4"/>
      <c r="C393" s="4"/>
      <c r="D393" s="4"/>
      <c r="E393" s="4"/>
      <c r="F393" s="51">
        <f t="shared" ca="1" si="13"/>
        <v>0.74534047821248406</v>
      </c>
      <c r="G393" s="4"/>
      <c r="H393" s="51">
        <f t="shared" ca="1" si="14"/>
        <v>0.41244579251910213</v>
      </c>
      <c r="I393" s="4"/>
      <c r="J393" s="4"/>
      <c r="K393" s="4"/>
      <c r="L393" s="4"/>
    </row>
    <row r="394" spans="1:12">
      <c r="A394" s="4"/>
      <c r="B394" s="4"/>
      <c r="C394" s="4"/>
      <c r="D394" s="4"/>
      <c r="E394" s="4"/>
      <c r="F394" s="51">
        <f t="shared" ca="1" si="13"/>
        <v>0.41477184547196333</v>
      </c>
      <c r="G394" s="4"/>
      <c r="H394" s="51">
        <f t="shared" ca="1" si="14"/>
        <v>0.41469326496533887</v>
      </c>
      <c r="I394" s="4"/>
      <c r="J394" s="4"/>
      <c r="K394" s="4"/>
      <c r="L394" s="4"/>
    </row>
    <row r="395" spans="1:12">
      <c r="A395" s="4"/>
      <c r="B395" s="4"/>
      <c r="C395" s="4"/>
      <c r="D395" s="4"/>
      <c r="E395" s="4"/>
      <c r="F395" s="51">
        <f t="shared" ca="1" si="13"/>
        <v>0.21820328075907547</v>
      </c>
      <c r="G395" s="4"/>
      <c r="H395" s="51">
        <f t="shared" ca="1" si="14"/>
        <v>0.62097481311374803</v>
      </c>
      <c r="I395" s="4"/>
      <c r="J395" s="4"/>
      <c r="K395" s="4"/>
      <c r="L395" s="4"/>
    </row>
    <row r="396" spans="1:12">
      <c r="A396" s="4"/>
      <c r="B396" s="4"/>
      <c r="C396" s="4"/>
      <c r="D396" s="4"/>
      <c r="E396" s="4"/>
      <c r="F396" s="51">
        <f t="shared" ca="1" si="13"/>
        <v>0.83748681892708376</v>
      </c>
      <c r="G396" s="4"/>
      <c r="H396" s="51">
        <f t="shared" ca="1" si="14"/>
        <v>0.37797407731703164</v>
      </c>
      <c r="I396" s="4"/>
      <c r="J396" s="4"/>
      <c r="K396" s="4"/>
      <c r="L396" s="4"/>
    </row>
    <row r="397" spans="1:12">
      <c r="A397" s="4"/>
      <c r="B397" s="4"/>
      <c r="C397" s="4"/>
      <c r="D397" s="4"/>
      <c r="E397" s="4"/>
      <c r="F397" s="51">
        <f t="shared" ca="1" si="13"/>
        <v>0.25528792804300426</v>
      </c>
      <c r="G397" s="4"/>
      <c r="H397" s="51">
        <f t="shared" ca="1" si="14"/>
        <v>0.78514321095341943</v>
      </c>
      <c r="I397" s="4"/>
      <c r="J397" s="4"/>
      <c r="K397" s="4"/>
      <c r="L397" s="4"/>
    </row>
    <row r="398" spans="1:12">
      <c r="A398" s="4"/>
      <c r="B398" s="4"/>
      <c r="C398" s="4"/>
      <c r="D398" s="4"/>
      <c r="E398" s="4"/>
      <c r="F398" s="51">
        <f t="shared" ca="1" si="13"/>
        <v>0.34377412969016985</v>
      </c>
      <c r="G398" s="4"/>
      <c r="H398" s="51">
        <f t="shared" ca="1" si="14"/>
        <v>9.1761496786998742E-2</v>
      </c>
      <c r="I398" s="4"/>
      <c r="J398" s="4"/>
      <c r="K398" s="4"/>
      <c r="L398" s="4"/>
    </row>
    <row r="399" spans="1:12">
      <c r="A399" s="4"/>
      <c r="B399" s="4"/>
      <c r="C399" s="4"/>
      <c r="D399" s="4"/>
      <c r="E399" s="4"/>
      <c r="F399" s="51">
        <f t="shared" ca="1" si="13"/>
        <v>0.65918285509619035</v>
      </c>
      <c r="G399" s="4"/>
      <c r="H399" s="51">
        <f t="shared" ca="1" si="14"/>
        <v>0.41740099103245165</v>
      </c>
      <c r="I399" s="4"/>
      <c r="J399" s="4"/>
      <c r="K399" s="4"/>
      <c r="L399" s="4"/>
    </row>
    <row r="400" spans="1:12">
      <c r="A400" s="4"/>
      <c r="B400" s="4"/>
      <c r="C400" s="4"/>
      <c r="D400" s="4"/>
      <c r="E400" s="4"/>
      <c r="F400" s="51">
        <f t="shared" ca="1" si="13"/>
        <v>0.5457465512914258</v>
      </c>
      <c r="G400" s="4"/>
      <c r="H400" s="51">
        <f t="shared" ca="1" si="14"/>
        <v>0.35772120582845601</v>
      </c>
      <c r="I400" s="4"/>
      <c r="J400" s="4"/>
      <c r="K400" s="4"/>
      <c r="L400" s="4"/>
    </row>
    <row r="401" spans="1:12">
      <c r="A401" s="4"/>
      <c r="B401" s="4"/>
      <c r="C401" s="4"/>
      <c r="D401" s="4"/>
      <c r="E401" s="4"/>
      <c r="F401" s="51">
        <f t="shared" ca="1" si="13"/>
        <v>6.4824451350664947E-2</v>
      </c>
      <c r="G401" s="4"/>
      <c r="H401" s="51">
        <f t="shared" ca="1" si="14"/>
        <v>0.38860565815387477</v>
      </c>
      <c r="I401" s="4"/>
      <c r="J401" s="4"/>
      <c r="K401" s="4"/>
      <c r="L401" s="4"/>
    </row>
    <row r="402" spans="1:12">
      <c r="A402" s="4"/>
      <c r="B402" s="4"/>
      <c r="C402" s="4"/>
      <c r="D402" s="4"/>
      <c r="E402" s="4"/>
      <c r="F402" s="51">
        <f t="shared" ca="1" si="13"/>
        <v>0.52429246836489318</v>
      </c>
      <c r="G402" s="4"/>
      <c r="H402" s="51">
        <f t="shared" ca="1" si="14"/>
        <v>0.7161987304959907</v>
      </c>
      <c r="I402" s="4"/>
      <c r="J402" s="4"/>
      <c r="K402" s="4"/>
      <c r="L402" s="4"/>
    </row>
    <row r="403" spans="1:12">
      <c r="A403" s="4"/>
      <c r="B403" s="4"/>
      <c r="C403" s="4"/>
      <c r="D403" s="4"/>
      <c r="E403" s="4"/>
      <c r="F403" s="51">
        <f t="shared" ca="1" si="13"/>
        <v>2.5063612927274437E-2</v>
      </c>
      <c r="G403" s="4"/>
      <c r="H403" s="51">
        <f t="shared" ca="1" si="14"/>
        <v>0.55394048473335111</v>
      </c>
      <c r="I403" s="4"/>
      <c r="J403" s="4"/>
      <c r="K403" s="4"/>
      <c r="L403" s="4"/>
    </row>
    <row r="404" spans="1:12">
      <c r="A404" s="4"/>
      <c r="B404" s="4"/>
      <c r="C404" s="4"/>
      <c r="D404" s="4"/>
      <c r="E404" s="4"/>
      <c r="F404" s="51">
        <f t="shared" ca="1" si="13"/>
        <v>0.29500126623087841</v>
      </c>
      <c r="G404" s="4"/>
      <c r="H404" s="51">
        <f t="shared" ca="1" si="14"/>
        <v>0.64706148472235636</v>
      </c>
      <c r="I404" s="4"/>
      <c r="J404" s="4"/>
      <c r="K404" s="4"/>
      <c r="L404" s="4"/>
    </row>
    <row r="405" spans="1:12">
      <c r="A405" s="4"/>
      <c r="B405" s="4"/>
      <c r="C405" s="4"/>
      <c r="D405" s="4"/>
      <c r="E405" s="4"/>
      <c r="F405" s="51">
        <f t="shared" ca="1" si="13"/>
        <v>0.77157508864486035</v>
      </c>
      <c r="G405" s="4"/>
      <c r="H405" s="51">
        <f t="shared" ca="1" si="14"/>
        <v>0.43256708167600644</v>
      </c>
      <c r="I405" s="4"/>
      <c r="J405" s="4"/>
      <c r="K405" s="4"/>
      <c r="L405" s="4"/>
    </row>
    <row r="406" spans="1:12">
      <c r="A406" s="4"/>
      <c r="B406" s="4"/>
      <c r="C406" s="4"/>
      <c r="D406" s="4"/>
      <c r="E406" s="4"/>
      <c r="F406" s="51">
        <f t="shared" ca="1" si="13"/>
        <v>0.95576801388978805</v>
      </c>
      <c r="G406" s="4"/>
      <c r="H406" s="51">
        <f t="shared" ca="1" si="14"/>
        <v>0.61030638337697762</v>
      </c>
      <c r="I406" s="4"/>
      <c r="J406" s="4"/>
      <c r="K406" s="4"/>
      <c r="L406" s="4"/>
    </row>
    <row r="407" spans="1:12">
      <c r="A407" s="4"/>
      <c r="B407" s="4"/>
      <c r="C407" s="4"/>
      <c r="D407" s="4"/>
      <c r="E407" s="4"/>
      <c r="F407" s="51">
        <f t="shared" ca="1" si="13"/>
        <v>0.90533808884892064</v>
      </c>
      <c r="G407" s="4"/>
      <c r="H407" s="51">
        <f t="shared" ca="1" si="14"/>
        <v>0.88101805340378636</v>
      </c>
      <c r="I407" s="4"/>
      <c r="J407" s="4"/>
      <c r="K407" s="4"/>
      <c r="L407" s="4"/>
    </row>
    <row r="408" spans="1:12">
      <c r="A408" s="4"/>
      <c r="B408" s="4"/>
      <c r="C408" s="4"/>
      <c r="D408" s="4"/>
      <c r="E408" s="4"/>
      <c r="F408" s="51">
        <f t="shared" ca="1" si="13"/>
        <v>3.5100839294584185E-2</v>
      </c>
      <c r="G408" s="4"/>
      <c r="H408" s="51">
        <f t="shared" ca="1" si="14"/>
        <v>0.53793421774382888</v>
      </c>
      <c r="I408" s="4"/>
      <c r="J408" s="4"/>
      <c r="K408" s="4"/>
      <c r="L408" s="4"/>
    </row>
    <row r="409" spans="1:12">
      <c r="A409" s="4"/>
      <c r="B409" s="4"/>
      <c r="C409" s="4"/>
      <c r="D409" s="4"/>
      <c r="E409" s="4"/>
      <c r="F409" s="51">
        <f t="shared" ca="1" si="13"/>
        <v>0.4340347744377927</v>
      </c>
      <c r="G409" s="4"/>
      <c r="H409" s="51">
        <f t="shared" ca="1" si="14"/>
        <v>0.56953933399677292</v>
      </c>
      <c r="I409" s="4"/>
      <c r="J409" s="4"/>
      <c r="K409" s="4"/>
      <c r="L409" s="4"/>
    </row>
    <row r="410" spans="1:12">
      <c r="A410" s="4"/>
      <c r="B410" s="4"/>
      <c r="C410" s="4"/>
      <c r="D410" s="4"/>
      <c r="E410" s="4"/>
      <c r="F410" s="51">
        <f t="shared" ca="1" si="13"/>
        <v>0.75894392786317577</v>
      </c>
      <c r="G410" s="4"/>
      <c r="H410" s="51">
        <f t="shared" ca="1" si="14"/>
        <v>0.39444294480951891</v>
      </c>
      <c r="I410" s="4"/>
      <c r="J410" s="4"/>
      <c r="K410" s="4"/>
      <c r="L410" s="4"/>
    </row>
    <row r="411" spans="1:12">
      <c r="A411" s="4"/>
      <c r="B411" s="4"/>
      <c r="C411" s="4"/>
      <c r="D411" s="4"/>
      <c r="E411" s="4"/>
      <c r="F411" s="51">
        <f t="shared" ca="1" si="13"/>
        <v>0.40232694197631735</v>
      </c>
      <c r="G411" s="4"/>
      <c r="H411" s="51">
        <f t="shared" ca="1" si="14"/>
        <v>0.52508182316844931</v>
      </c>
      <c r="I411" s="4"/>
      <c r="J411" s="4"/>
      <c r="K411" s="4"/>
      <c r="L411" s="4"/>
    </row>
    <row r="412" spans="1:12">
      <c r="A412" s="4"/>
      <c r="B412" s="4"/>
      <c r="C412" s="4"/>
      <c r="D412" s="4"/>
      <c r="E412" s="4"/>
      <c r="F412" s="51">
        <f t="shared" ca="1" si="13"/>
        <v>0.55765501115386173</v>
      </c>
      <c r="G412" s="4"/>
      <c r="H412" s="51">
        <f t="shared" ca="1" si="14"/>
        <v>0.44367244830329949</v>
      </c>
      <c r="I412" s="4"/>
      <c r="J412" s="4"/>
      <c r="K412" s="4"/>
      <c r="L412" s="4"/>
    </row>
    <row r="413" spans="1:12">
      <c r="A413" s="4"/>
      <c r="B413" s="4"/>
      <c r="C413" s="4"/>
      <c r="D413" s="4"/>
      <c r="E413" s="4"/>
      <c r="F413" s="51">
        <f t="shared" ca="1" si="13"/>
        <v>0.83695997619323725</v>
      </c>
      <c r="G413" s="4"/>
      <c r="H413" s="51">
        <f t="shared" ca="1" si="14"/>
        <v>0.33021626916796454</v>
      </c>
      <c r="I413" s="4"/>
      <c r="J413" s="4"/>
      <c r="K413" s="4"/>
      <c r="L413" s="4"/>
    </row>
    <row r="414" spans="1:12">
      <c r="A414" s="4"/>
      <c r="B414" s="4"/>
      <c r="C414" s="4"/>
      <c r="D414" s="4"/>
      <c r="E414" s="4"/>
      <c r="F414" s="51">
        <f t="shared" ca="1" si="13"/>
        <v>0.27184499958312347</v>
      </c>
      <c r="G414" s="4"/>
      <c r="H414" s="51">
        <f t="shared" ca="1" si="14"/>
        <v>0.50929515667347247</v>
      </c>
      <c r="I414" s="4"/>
      <c r="J414" s="4"/>
      <c r="K414" s="4"/>
      <c r="L414" s="4"/>
    </row>
    <row r="415" spans="1:12">
      <c r="A415" s="4"/>
      <c r="B415" s="4"/>
      <c r="C415" s="4"/>
      <c r="D415" s="4"/>
      <c r="E415" s="4"/>
      <c r="F415" s="51">
        <f t="shared" ref="F415:F429" ca="1" si="15">RAND()</f>
        <v>0.43661240759935782</v>
      </c>
      <c r="G415" s="4"/>
      <c r="H415" s="51">
        <f t="shared" ref="H415:H429" ca="1" si="16">(RAND()+RAND()+RAND()+RAND())/4</f>
        <v>0.36269983325970467</v>
      </c>
      <c r="I415" s="4"/>
      <c r="J415" s="4"/>
      <c r="K415" s="4"/>
      <c r="L415" s="4"/>
    </row>
    <row r="416" spans="1:12">
      <c r="A416" s="4"/>
      <c r="B416" s="4"/>
      <c r="C416" s="4"/>
      <c r="D416" s="4"/>
      <c r="E416" s="4"/>
      <c r="F416" s="51">
        <f t="shared" ca="1" si="15"/>
        <v>0.73323722330995589</v>
      </c>
      <c r="G416" s="4"/>
      <c r="H416" s="51">
        <f t="shared" ca="1" si="16"/>
        <v>0.42087240390984504</v>
      </c>
      <c r="I416" s="4"/>
      <c r="J416" s="4"/>
      <c r="K416" s="4"/>
      <c r="L416" s="4"/>
    </row>
    <row r="417" spans="1:12">
      <c r="A417" s="4"/>
      <c r="B417" s="4"/>
      <c r="C417" s="4"/>
      <c r="D417" s="4"/>
      <c r="E417" s="4"/>
      <c r="F417" s="51">
        <f t="shared" ca="1" si="15"/>
        <v>0.62059997892346008</v>
      </c>
      <c r="G417" s="4"/>
      <c r="H417" s="51">
        <f t="shared" ca="1" si="16"/>
        <v>0.36746755245458357</v>
      </c>
      <c r="I417" s="4"/>
      <c r="J417" s="4"/>
      <c r="K417" s="4"/>
      <c r="L417" s="4"/>
    </row>
    <row r="418" spans="1:12">
      <c r="A418" s="4"/>
      <c r="B418" s="4"/>
      <c r="C418" s="4"/>
      <c r="D418" s="4"/>
      <c r="E418" s="4"/>
      <c r="F418" s="51">
        <f t="shared" ca="1" si="15"/>
        <v>0.43545667602353888</v>
      </c>
      <c r="G418" s="4"/>
      <c r="H418" s="51">
        <f t="shared" ca="1" si="16"/>
        <v>0.43459385987732857</v>
      </c>
      <c r="I418" s="4"/>
      <c r="J418" s="4"/>
      <c r="K418" s="4"/>
      <c r="L418" s="4"/>
    </row>
    <row r="419" spans="1:12">
      <c r="A419" s="4"/>
      <c r="B419" s="4"/>
      <c r="C419" s="4"/>
      <c r="D419" s="4"/>
      <c r="E419" s="4"/>
      <c r="F419" s="51">
        <f t="shared" ca="1" si="15"/>
        <v>0.4461491275920777</v>
      </c>
      <c r="G419" s="4"/>
      <c r="H419" s="51">
        <f t="shared" ca="1" si="16"/>
        <v>0.33061353591694997</v>
      </c>
      <c r="I419" s="4"/>
      <c r="J419" s="4"/>
      <c r="K419" s="4"/>
      <c r="L419" s="4"/>
    </row>
    <row r="420" spans="1:12">
      <c r="A420" s="4"/>
      <c r="B420" s="4"/>
      <c r="C420" s="4"/>
      <c r="D420" s="4"/>
      <c r="E420" s="4"/>
      <c r="F420" s="51">
        <f t="shared" ca="1" si="15"/>
        <v>0.19504867473570742</v>
      </c>
      <c r="G420" s="4"/>
      <c r="H420" s="51">
        <f t="shared" ca="1" si="16"/>
        <v>0.48644527714787988</v>
      </c>
      <c r="I420" s="4"/>
      <c r="J420" s="4"/>
      <c r="K420" s="4"/>
      <c r="L420" s="4"/>
    </row>
    <row r="421" spans="1:12">
      <c r="A421" s="4"/>
      <c r="B421" s="4"/>
      <c r="C421" s="4"/>
      <c r="D421" s="4"/>
      <c r="E421" s="4"/>
      <c r="F421" s="51">
        <f t="shared" ca="1" si="15"/>
        <v>9.3905136187557581E-2</v>
      </c>
      <c r="G421" s="4"/>
      <c r="H421" s="51">
        <f t="shared" ca="1" si="16"/>
        <v>0.34371271605375386</v>
      </c>
      <c r="I421" s="4"/>
      <c r="J421" s="4"/>
      <c r="K421" s="4"/>
      <c r="L421" s="4"/>
    </row>
    <row r="422" spans="1:12">
      <c r="A422" s="4"/>
      <c r="B422" s="4"/>
      <c r="C422" s="4"/>
      <c r="D422" s="4"/>
      <c r="E422" s="4"/>
      <c r="F422" s="51">
        <f t="shared" ca="1" si="15"/>
        <v>0.20311075016729263</v>
      </c>
      <c r="G422" s="4"/>
      <c r="H422" s="51">
        <f t="shared" ca="1" si="16"/>
        <v>0.3093351989502473</v>
      </c>
      <c r="I422" s="4"/>
      <c r="J422" s="4"/>
      <c r="K422" s="4"/>
      <c r="L422" s="4"/>
    </row>
    <row r="423" spans="1:12">
      <c r="A423" s="4"/>
      <c r="B423" s="4"/>
      <c r="C423" s="4"/>
      <c r="D423" s="4"/>
      <c r="E423" s="4"/>
      <c r="F423" s="51">
        <f t="shared" ca="1" si="15"/>
        <v>0.50772644421503288</v>
      </c>
      <c r="G423" s="4"/>
      <c r="H423" s="51">
        <f t="shared" ca="1" si="16"/>
        <v>0.3428716180530208</v>
      </c>
      <c r="I423" s="4"/>
      <c r="J423" s="4"/>
      <c r="K423" s="4"/>
      <c r="L423" s="4"/>
    </row>
    <row r="424" spans="1:12">
      <c r="A424" s="4"/>
      <c r="B424" s="4"/>
      <c r="C424" s="4"/>
      <c r="D424" s="4"/>
      <c r="E424" s="4"/>
      <c r="F424" s="51">
        <f t="shared" ca="1" si="15"/>
        <v>0.69924466769897542</v>
      </c>
      <c r="G424" s="4"/>
      <c r="H424" s="51">
        <f t="shared" ca="1" si="16"/>
        <v>0.48128269861716699</v>
      </c>
      <c r="I424" s="4"/>
      <c r="J424" s="4"/>
      <c r="K424" s="4"/>
      <c r="L424" s="4"/>
    </row>
    <row r="425" spans="1:12">
      <c r="A425" s="4"/>
      <c r="B425" s="4"/>
      <c r="C425" s="4"/>
      <c r="D425" s="4"/>
      <c r="E425" s="4"/>
      <c r="F425" s="51">
        <f t="shared" ca="1" si="15"/>
        <v>0.98476332381116305</v>
      </c>
      <c r="G425" s="4"/>
      <c r="H425" s="51">
        <f t="shared" ca="1" si="16"/>
        <v>0.40226698478232215</v>
      </c>
      <c r="I425" s="4"/>
      <c r="J425" s="4"/>
      <c r="K425" s="4"/>
      <c r="L425" s="4"/>
    </row>
    <row r="426" spans="1:12">
      <c r="A426" s="4"/>
      <c r="B426" s="4"/>
      <c r="C426" s="4"/>
      <c r="D426" s="4"/>
      <c r="E426" s="4"/>
      <c r="F426" s="51">
        <f t="shared" ca="1" si="15"/>
        <v>0.10501962727377001</v>
      </c>
      <c r="G426" s="4"/>
      <c r="H426" s="51">
        <f t="shared" ca="1" si="16"/>
        <v>0.53038174636349</v>
      </c>
      <c r="I426" s="4"/>
      <c r="J426" s="4"/>
      <c r="K426" s="4"/>
      <c r="L426" s="4"/>
    </row>
    <row r="427" spans="1:12">
      <c r="A427" s="4"/>
      <c r="B427" s="4"/>
      <c r="C427" s="4"/>
      <c r="D427" s="4"/>
      <c r="E427" s="4"/>
      <c r="F427" s="51">
        <f t="shared" ca="1" si="15"/>
        <v>0.90092842338519352</v>
      </c>
      <c r="G427" s="4"/>
      <c r="H427" s="51">
        <f t="shared" ca="1" si="16"/>
        <v>0.34745528267740955</v>
      </c>
      <c r="I427" s="4"/>
      <c r="J427" s="4"/>
      <c r="K427" s="4"/>
      <c r="L427" s="4"/>
    </row>
    <row r="428" spans="1:12">
      <c r="A428" s="4"/>
      <c r="B428" s="4"/>
      <c r="C428" s="4"/>
      <c r="D428" s="4"/>
      <c r="E428" s="4"/>
      <c r="F428" s="51">
        <f t="shared" ca="1" si="15"/>
        <v>0.16776784302838132</v>
      </c>
      <c r="G428" s="4"/>
      <c r="H428" s="51">
        <f t="shared" ca="1" si="16"/>
        <v>0.7211506081672463</v>
      </c>
      <c r="I428" s="4"/>
      <c r="J428" s="4"/>
      <c r="K428" s="4"/>
      <c r="L428" s="4"/>
    </row>
    <row r="429" spans="1:12">
      <c r="A429" s="4"/>
      <c r="B429" s="4"/>
      <c r="C429" s="4"/>
      <c r="D429" s="4"/>
      <c r="E429" s="4"/>
      <c r="F429" s="51">
        <f t="shared" ca="1" si="15"/>
        <v>0.60054592004406815</v>
      </c>
      <c r="G429" s="4"/>
      <c r="H429" s="51">
        <f t="shared" ca="1" si="16"/>
        <v>0.33286503477697571</v>
      </c>
      <c r="I429" s="4"/>
      <c r="J429" s="4"/>
      <c r="K429" s="4"/>
      <c r="L429" s="4"/>
    </row>
    <row r="430" spans="1:12">
      <c r="A430" s="4"/>
      <c r="B430" s="4"/>
      <c r="C430" s="4"/>
      <c r="D430" s="4"/>
      <c r="E430" s="4"/>
      <c r="F430" s="51">
        <f ca="1">RAND()</f>
        <v>0.50678457898596863</v>
      </c>
      <c r="G430" s="4"/>
      <c r="H430" s="51">
        <f ca="1">(RAND()+RAND()+RAND()+RAND())/4</f>
        <v>0.70209967074404922</v>
      </c>
      <c r="I430" s="4"/>
      <c r="J430" s="4"/>
      <c r="K430" s="4"/>
      <c r="L430" s="4"/>
    </row>
    <row r="431" spans="1:12">
      <c r="A431" s="4"/>
      <c r="B431" s="4"/>
      <c r="C431" s="4"/>
      <c r="D431" s="4"/>
      <c r="E431" s="4"/>
      <c r="F431" s="51">
        <f t="shared" ref="F431:F494" ca="1" si="17">RAND()</f>
        <v>0.66451192399590375</v>
      </c>
      <c r="G431" s="4"/>
      <c r="H431" s="51">
        <f t="shared" ref="H431:H494" ca="1" si="18">(RAND()+RAND()+RAND()+RAND())/4</f>
        <v>0.44920427418953596</v>
      </c>
      <c r="I431" s="4"/>
      <c r="J431" s="4"/>
      <c r="K431" s="4"/>
      <c r="L431" s="4"/>
    </row>
    <row r="432" spans="1:12">
      <c r="A432" s="4"/>
      <c r="B432" s="4"/>
      <c r="C432" s="4"/>
      <c r="D432" s="4"/>
      <c r="E432" s="4"/>
      <c r="F432" s="51">
        <f t="shared" ca="1" si="17"/>
        <v>0.91693846044808958</v>
      </c>
      <c r="G432" s="4"/>
      <c r="H432" s="51">
        <f t="shared" ca="1" si="18"/>
        <v>0.45389528973744792</v>
      </c>
      <c r="I432" s="4"/>
      <c r="J432" s="4"/>
      <c r="K432" s="4"/>
      <c r="L432" s="4"/>
    </row>
    <row r="433" spans="1:12">
      <c r="A433" s="4"/>
      <c r="B433" s="4"/>
      <c r="C433" s="4"/>
      <c r="D433" s="4"/>
      <c r="E433" s="4"/>
      <c r="F433" s="51">
        <f t="shared" ca="1" si="17"/>
        <v>2.6693238068189129E-2</v>
      </c>
      <c r="G433" s="4"/>
      <c r="H433" s="51">
        <f t="shared" ca="1" si="18"/>
        <v>0.58104580933906314</v>
      </c>
      <c r="I433" s="4"/>
      <c r="J433" s="4"/>
      <c r="K433" s="4"/>
      <c r="L433" s="4"/>
    </row>
    <row r="434" spans="1:12">
      <c r="A434" s="4"/>
      <c r="B434" s="4"/>
      <c r="C434" s="4"/>
      <c r="D434" s="4"/>
      <c r="E434" s="4"/>
      <c r="F434" s="51">
        <f t="shared" ca="1" si="17"/>
        <v>0.98353457413690037</v>
      </c>
      <c r="G434" s="4"/>
      <c r="H434" s="51">
        <f t="shared" ca="1" si="18"/>
        <v>0.54340412341814703</v>
      </c>
      <c r="I434" s="4"/>
      <c r="J434" s="4"/>
      <c r="K434" s="4"/>
      <c r="L434" s="4"/>
    </row>
    <row r="435" spans="1:12">
      <c r="A435" s="4"/>
      <c r="B435" s="4"/>
      <c r="C435" s="4"/>
      <c r="D435" s="4"/>
      <c r="E435" s="4"/>
      <c r="F435" s="51">
        <f t="shared" ca="1" si="17"/>
        <v>0.70054441952109092</v>
      </c>
      <c r="G435" s="4"/>
      <c r="H435" s="51">
        <f t="shared" ca="1" si="18"/>
        <v>0.54896660710008294</v>
      </c>
      <c r="I435" s="4"/>
      <c r="J435" s="4"/>
      <c r="K435" s="4"/>
      <c r="L435" s="4"/>
    </row>
    <row r="436" spans="1:12">
      <c r="A436" s="4"/>
      <c r="B436" s="4"/>
      <c r="C436" s="4"/>
      <c r="D436" s="4"/>
      <c r="E436" s="4"/>
      <c r="F436" s="51">
        <f t="shared" ca="1" si="17"/>
        <v>0.89261402888315167</v>
      </c>
      <c r="G436" s="4"/>
      <c r="H436" s="51">
        <f t="shared" ca="1" si="18"/>
        <v>0.35688036204002149</v>
      </c>
      <c r="I436" s="4"/>
      <c r="J436" s="4"/>
      <c r="K436" s="4"/>
      <c r="L436" s="4"/>
    </row>
    <row r="437" spans="1:12">
      <c r="A437" s="4"/>
      <c r="B437" s="4"/>
      <c r="C437" s="4"/>
      <c r="D437" s="4"/>
      <c r="E437" s="4"/>
      <c r="F437" s="51">
        <f t="shared" ca="1" si="17"/>
        <v>0.65143158603791074</v>
      </c>
      <c r="G437" s="4"/>
      <c r="H437" s="51">
        <f t="shared" ca="1" si="18"/>
        <v>0.60452347326376177</v>
      </c>
      <c r="I437" s="4"/>
      <c r="J437" s="4"/>
      <c r="K437" s="4"/>
      <c r="L437" s="4"/>
    </row>
    <row r="438" spans="1:12">
      <c r="A438" s="4"/>
      <c r="B438" s="4"/>
      <c r="C438" s="4"/>
      <c r="D438" s="4"/>
      <c r="E438" s="4"/>
      <c r="F438" s="51">
        <f t="shared" ca="1" si="17"/>
        <v>0.93873863425512705</v>
      </c>
      <c r="G438" s="4"/>
      <c r="H438" s="51">
        <f t="shared" ca="1" si="18"/>
        <v>0.57145641098822542</v>
      </c>
      <c r="I438" s="4"/>
      <c r="J438" s="4"/>
      <c r="K438" s="4"/>
      <c r="L438" s="4"/>
    </row>
    <row r="439" spans="1:12">
      <c r="A439" s="4"/>
      <c r="B439" s="4"/>
      <c r="C439" s="4"/>
      <c r="D439" s="4"/>
      <c r="E439" s="4"/>
      <c r="F439" s="51">
        <f t="shared" ca="1" si="17"/>
        <v>5.2960998890097755E-2</v>
      </c>
      <c r="G439" s="4"/>
      <c r="H439" s="51">
        <f t="shared" ca="1" si="18"/>
        <v>0.59918629686678981</v>
      </c>
      <c r="I439" s="4"/>
      <c r="J439" s="4"/>
      <c r="K439" s="4"/>
      <c r="L439" s="4"/>
    </row>
    <row r="440" spans="1:12">
      <c r="A440" s="4"/>
      <c r="B440" s="4"/>
      <c r="C440" s="4"/>
      <c r="D440" s="4"/>
      <c r="E440" s="4"/>
      <c r="F440" s="51">
        <f t="shared" ca="1" si="17"/>
        <v>2.3675803402908202E-2</v>
      </c>
      <c r="G440" s="4"/>
      <c r="H440" s="51">
        <f t="shared" ca="1" si="18"/>
        <v>0.71940464772063728</v>
      </c>
      <c r="I440" s="4"/>
      <c r="J440" s="4"/>
      <c r="K440" s="4"/>
      <c r="L440" s="4"/>
    </row>
    <row r="441" spans="1:12">
      <c r="A441" s="4"/>
      <c r="B441" s="4"/>
      <c r="C441" s="4"/>
      <c r="D441" s="4"/>
      <c r="E441" s="4"/>
      <c r="F441" s="51">
        <f t="shared" ca="1" si="17"/>
        <v>0.51853523142651581</v>
      </c>
      <c r="G441" s="4"/>
      <c r="H441" s="51">
        <f t="shared" ca="1" si="18"/>
        <v>0.52728428172641084</v>
      </c>
      <c r="I441" s="4"/>
      <c r="J441" s="4"/>
      <c r="K441" s="4"/>
      <c r="L441" s="4"/>
    </row>
    <row r="442" spans="1:12">
      <c r="A442" s="4"/>
      <c r="B442" s="4"/>
      <c r="C442" s="4"/>
      <c r="D442" s="4"/>
      <c r="E442" s="4"/>
      <c r="F442" s="51">
        <f t="shared" ca="1" si="17"/>
        <v>0.40649688508729354</v>
      </c>
      <c r="G442" s="4"/>
      <c r="H442" s="51">
        <f t="shared" ca="1" si="18"/>
        <v>0.60366775796667504</v>
      </c>
      <c r="I442" s="4"/>
      <c r="J442" s="4"/>
      <c r="K442" s="4"/>
      <c r="L442" s="4"/>
    </row>
    <row r="443" spans="1:12">
      <c r="A443" s="4"/>
      <c r="B443" s="4"/>
      <c r="C443" s="4"/>
      <c r="D443" s="4"/>
      <c r="E443" s="4"/>
      <c r="F443" s="51">
        <f t="shared" ca="1" si="17"/>
        <v>7.9018454201290056E-2</v>
      </c>
      <c r="G443" s="4"/>
      <c r="H443" s="51">
        <f t="shared" ca="1" si="18"/>
        <v>0.54123209345467638</v>
      </c>
      <c r="I443" s="4"/>
      <c r="J443" s="4"/>
      <c r="K443" s="4"/>
      <c r="L443" s="4"/>
    </row>
    <row r="444" spans="1:12">
      <c r="A444" s="4"/>
      <c r="B444" s="4"/>
      <c r="C444" s="4"/>
      <c r="D444" s="4"/>
      <c r="E444" s="4"/>
      <c r="F444" s="51">
        <f t="shared" ca="1" si="17"/>
        <v>0.95752242632856366</v>
      </c>
      <c r="G444" s="4"/>
      <c r="H444" s="51">
        <f t="shared" ca="1" si="18"/>
        <v>0.53785181662365966</v>
      </c>
      <c r="I444" s="4"/>
      <c r="J444" s="4"/>
      <c r="K444" s="4"/>
      <c r="L444" s="4"/>
    </row>
    <row r="445" spans="1:12">
      <c r="A445" s="4"/>
      <c r="B445" s="4"/>
      <c r="C445" s="4"/>
      <c r="D445" s="4"/>
      <c r="E445" s="4"/>
      <c r="F445" s="51">
        <f t="shared" ca="1" si="17"/>
        <v>0.52251081512519182</v>
      </c>
      <c r="G445" s="4"/>
      <c r="H445" s="51">
        <f t="shared" ca="1" si="18"/>
        <v>0.49544115530912863</v>
      </c>
      <c r="I445" s="4"/>
      <c r="J445" s="4"/>
      <c r="K445" s="4"/>
      <c r="L445" s="4"/>
    </row>
    <row r="446" spans="1:12">
      <c r="A446" s="4"/>
      <c r="B446" s="4"/>
      <c r="C446" s="4"/>
      <c r="D446" s="4"/>
      <c r="E446" s="4"/>
      <c r="F446" s="51">
        <f t="shared" ca="1" si="17"/>
        <v>0.96075558188526955</v>
      </c>
      <c r="G446" s="4"/>
      <c r="H446" s="51">
        <f t="shared" ca="1" si="18"/>
        <v>0.58220962678171362</v>
      </c>
      <c r="I446" s="4"/>
      <c r="J446" s="4"/>
      <c r="K446" s="4"/>
      <c r="L446" s="4"/>
    </row>
    <row r="447" spans="1:12">
      <c r="A447" s="4"/>
      <c r="B447" s="4"/>
      <c r="C447" s="4"/>
      <c r="D447" s="4"/>
      <c r="E447" s="4"/>
      <c r="F447" s="51">
        <f t="shared" ca="1" si="17"/>
        <v>0.49143136226090278</v>
      </c>
      <c r="G447" s="4"/>
      <c r="H447" s="51">
        <f t="shared" ca="1" si="18"/>
        <v>0.37221649685662339</v>
      </c>
      <c r="I447" s="4"/>
      <c r="J447" s="4"/>
      <c r="K447" s="4"/>
      <c r="L447" s="4"/>
    </row>
    <row r="448" spans="1:12">
      <c r="A448" s="4"/>
      <c r="B448" s="4"/>
      <c r="C448" s="4"/>
      <c r="D448" s="4"/>
      <c r="E448" s="4"/>
      <c r="F448" s="51">
        <f t="shared" ca="1" si="17"/>
        <v>0.49447199033459777</v>
      </c>
      <c r="G448" s="4"/>
      <c r="H448" s="51">
        <f t="shared" ca="1" si="18"/>
        <v>0.42569517177149585</v>
      </c>
      <c r="I448" s="4"/>
      <c r="J448" s="4"/>
      <c r="K448" s="4"/>
      <c r="L448" s="4"/>
    </row>
    <row r="449" spans="1:12">
      <c r="A449" s="4"/>
      <c r="B449" s="4"/>
      <c r="C449" s="4"/>
      <c r="D449" s="4"/>
      <c r="E449" s="4"/>
      <c r="F449" s="51">
        <f t="shared" ca="1" si="17"/>
        <v>0.99159610260988262</v>
      </c>
      <c r="G449" s="4"/>
      <c r="H449" s="51">
        <f t="shared" ca="1" si="18"/>
        <v>0.46666330777121195</v>
      </c>
      <c r="I449" s="4"/>
      <c r="J449" s="4"/>
      <c r="K449" s="4"/>
      <c r="L449" s="4"/>
    </row>
    <row r="450" spans="1:12">
      <c r="A450" s="4"/>
      <c r="B450" s="4"/>
      <c r="C450" s="4"/>
      <c r="D450" s="4"/>
      <c r="E450" s="4"/>
      <c r="F450" s="51">
        <f t="shared" ca="1" si="17"/>
        <v>0.52469359310985808</v>
      </c>
      <c r="G450" s="4"/>
      <c r="H450" s="51">
        <f t="shared" ca="1" si="18"/>
        <v>0.53515841444948353</v>
      </c>
      <c r="I450" s="4"/>
      <c r="J450" s="4"/>
      <c r="K450" s="4"/>
      <c r="L450" s="4"/>
    </row>
    <row r="451" spans="1:12">
      <c r="A451" s="4"/>
      <c r="B451" s="4"/>
      <c r="C451" s="4"/>
      <c r="D451" s="4"/>
      <c r="E451" s="4"/>
      <c r="F451" s="51">
        <f t="shared" ca="1" si="17"/>
        <v>0.11107025304499929</v>
      </c>
      <c r="G451" s="4"/>
      <c r="H451" s="51">
        <f t="shared" ca="1" si="18"/>
        <v>0.40937872375986772</v>
      </c>
      <c r="I451" s="4"/>
      <c r="J451" s="4"/>
      <c r="K451" s="4"/>
      <c r="L451" s="4"/>
    </row>
    <row r="452" spans="1:12">
      <c r="A452" s="4"/>
      <c r="B452" s="4"/>
      <c r="C452" s="4"/>
      <c r="D452" s="4"/>
      <c r="E452" s="4"/>
      <c r="F452" s="51">
        <f t="shared" ca="1" si="17"/>
        <v>0.10057529691091993</v>
      </c>
      <c r="G452" s="4"/>
      <c r="H452" s="51">
        <f t="shared" ca="1" si="18"/>
        <v>0.50004247813542713</v>
      </c>
      <c r="I452" s="4"/>
      <c r="J452" s="4"/>
      <c r="K452" s="4"/>
      <c r="L452" s="4"/>
    </row>
    <row r="453" spans="1:12">
      <c r="A453" s="4"/>
      <c r="B453" s="4"/>
      <c r="C453" s="4"/>
      <c r="D453" s="4"/>
      <c r="E453" s="4"/>
      <c r="F453" s="51">
        <f t="shared" ca="1" si="17"/>
        <v>0.29570801652664902</v>
      </c>
      <c r="G453" s="4"/>
      <c r="H453" s="51">
        <f t="shared" ca="1" si="18"/>
        <v>0.35907734560209642</v>
      </c>
      <c r="I453" s="4"/>
      <c r="J453" s="4"/>
      <c r="K453" s="4"/>
      <c r="L453" s="4"/>
    </row>
    <row r="454" spans="1:12">
      <c r="A454" s="4"/>
      <c r="B454" s="4"/>
      <c r="C454" s="4"/>
      <c r="D454" s="4"/>
      <c r="E454" s="4"/>
      <c r="F454" s="51">
        <f t="shared" ca="1" si="17"/>
        <v>0.15641477829036576</v>
      </c>
      <c r="G454" s="4"/>
      <c r="H454" s="51">
        <f t="shared" ca="1" si="18"/>
        <v>0.617401814262173</v>
      </c>
      <c r="I454" s="4"/>
      <c r="J454" s="4"/>
      <c r="K454" s="4"/>
      <c r="L454" s="4"/>
    </row>
    <row r="455" spans="1:12">
      <c r="A455" s="4"/>
      <c r="B455" s="4"/>
      <c r="C455" s="4"/>
      <c r="D455" s="4"/>
      <c r="E455" s="4"/>
      <c r="F455" s="51">
        <f t="shared" ca="1" si="17"/>
        <v>0.78961416428443032</v>
      </c>
      <c r="G455" s="4"/>
      <c r="H455" s="51">
        <f t="shared" ca="1" si="18"/>
        <v>0.56508877878528052</v>
      </c>
      <c r="I455" s="4"/>
      <c r="J455" s="4"/>
      <c r="K455" s="4"/>
      <c r="L455" s="4"/>
    </row>
    <row r="456" spans="1:12">
      <c r="A456" s="4"/>
      <c r="B456" s="4"/>
      <c r="C456" s="4"/>
      <c r="D456" s="4"/>
      <c r="E456" s="4"/>
      <c r="F456" s="51">
        <f t="shared" ca="1" si="17"/>
        <v>0.73202072272716789</v>
      </c>
      <c r="G456" s="4"/>
      <c r="H456" s="51">
        <f t="shared" ca="1" si="18"/>
        <v>0.37591507968618787</v>
      </c>
      <c r="I456" s="4"/>
      <c r="J456" s="4"/>
      <c r="K456" s="4"/>
      <c r="L456" s="4"/>
    </row>
    <row r="457" spans="1:12">
      <c r="A457" s="4"/>
      <c r="B457" s="4"/>
      <c r="C457" s="4"/>
      <c r="D457" s="4"/>
      <c r="E457" s="4"/>
      <c r="F457" s="51">
        <f t="shared" ca="1" si="17"/>
        <v>0.67555619982750326</v>
      </c>
      <c r="G457" s="4"/>
      <c r="H457" s="51">
        <f t="shared" ca="1" si="18"/>
        <v>0.68693177164226793</v>
      </c>
      <c r="I457" s="4"/>
      <c r="J457" s="4"/>
      <c r="K457" s="4"/>
      <c r="L457" s="4"/>
    </row>
    <row r="458" spans="1:12">
      <c r="A458" s="4"/>
      <c r="B458" s="4"/>
      <c r="C458" s="4"/>
      <c r="D458" s="4"/>
      <c r="E458" s="4"/>
      <c r="F458" s="51">
        <f t="shared" ca="1" si="17"/>
        <v>0.33341101233912696</v>
      </c>
      <c r="G458" s="4"/>
      <c r="H458" s="51">
        <f t="shared" ca="1" si="18"/>
        <v>0.42537723995110988</v>
      </c>
      <c r="I458" s="4"/>
      <c r="J458" s="4"/>
      <c r="K458" s="4"/>
      <c r="L458" s="4"/>
    </row>
    <row r="459" spans="1:12">
      <c r="A459" s="4"/>
      <c r="B459" s="4"/>
      <c r="C459" s="4"/>
      <c r="D459" s="4"/>
      <c r="E459" s="4"/>
      <c r="F459" s="51">
        <f t="shared" ca="1" si="17"/>
        <v>0.89314785784361805</v>
      </c>
      <c r="G459" s="4"/>
      <c r="H459" s="51">
        <f t="shared" ca="1" si="18"/>
        <v>0.47752273936346623</v>
      </c>
      <c r="I459" s="4"/>
      <c r="J459" s="4"/>
      <c r="K459" s="4"/>
      <c r="L459" s="4"/>
    </row>
    <row r="460" spans="1:12">
      <c r="A460" s="4"/>
      <c r="B460" s="4"/>
      <c r="C460" s="4"/>
      <c r="D460" s="4"/>
      <c r="E460" s="4"/>
      <c r="F460" s="51">
        <f t="shared" ca="1" si="17"/>
        <v>0.93333113546107882</v>
      </c>
      <c r="G460" s="4"/>
      <c r="H460" s="51">
        <f t="shared" ca="1" si="18"/>
        <v>0.66220596733016956</v>
      </c>
      <c r="I460" s="4"/>
      <c r="J460" s="4"/>
      <c r="K460" s="4"/>
      <c r="L460" s="4"/>
    </row>
    <row r="461" spans="1:12">
      <c r="A461" s="4"/>
      <c r="B461" s="4"/>
      <c r="C461" s="4"/>
      <c r="D461" s="4"/>
      <c r="E461" s="4"/>
      <c r="F461" s="51">
        <f t="shared" ca="1" si="17"/>
        <v>0.96296047057959755</v>
      </c>
      <c r="G461" s="4"/>
      <c r="H461" s="51">
        <f t="shared" ca="1" si="18"/>
        <v>0.45146190873333486</v>
      </c>
      <c r="I461" s="4"/>
      <c r="J461" s="4"/>
      <c r="K461" s="4"/>
      <c r="L461" s="4"/>
    </row>
    <row r="462" spans="1:12">
      <c r="A462" s="4"/>
      <c r="B462" s="4"/>
      <c r="C462" s="4"/>
      <c r="D462" s="4"/>
      <c r="E462" s="4"/>
      <c r="F462" s="51">
        <f t="shared" ca="1" si="17"/>
        <v>0.87909656412052217</v>
      </c>
      <c r="G462" s="4"/>
      <c r="H462" s="51">
        <f t="shared" ca="1" si="18"/>
        <v>0.4584455361930021</v>
      </c>
      <c r="I462" s="4"/>
      <c r="J462" s="4"/>
      <c r="K462" s="4"/>
      <c r="L462" s="4"/>
    </row>
    <row r="463" spans="1:12">
      <c r="A463" s="4"/>
      <c r="B463" s="4"/>
      <c r="C463" s="4"/>
      <c r="D463" s="4"/>
      <c r="E463" s="4"/>
      <c r="F463" s="51">
        <f t="shared" ca="1" si="17"/>
        <v>0.55241991681470126</v>
      </c>
      <c r="G463" s="4"/>
      <c r="H463" s="51">
        <f t="shared" ca="1" si="18"/>
        <v>0.66328441437885588</v>
      </c>
      <c r="I463" s="4"/>
      <c r="J463" s="4"/>
      <c r="K463" s="4"/>
      <c r="L463" s="4"/>
    </row>
    <row r="464" spans="1:12">
      <c r="A464" s="4"/>
      <c r="B464" s="4"/>
      <c r="C464" s="4"/>
      <c r="D464" s="4"/>
      <c r="E464" s="4"/>
      <c r="F464" s="51">
        <f t="shared" ca="1" si="17"/>
        <v>0.59199527021389142</v>
      </c>
      <c r="G464" s="4"/>
      <c r="H464" s="51">
        <f t="shared" ca="1" si="18"/>
        <v>0.61508391809303287</v>
      </c>
      <c r="I464" s="4"/>
      <c r="J464" s="4"/>
      <c r="K464" s="4"/>
      <c r="L464" s="4"/>
    </row>
    <row r="465" spans="1:12">
      <c r="A465" s="4"/>
      <c r="B465" s="4"/>
      <c r="C465" s="4"/>
      <c r="D465" s="4"/>
      <c r="E465" s="4"/>
      <c r="F465" s="51">
        <f t="shared" ca="1" si="17"/>
        <v>0.76503380581923419</v>
      </c>
      <c r="G465" s="4"/>
      <c r="H465" s="51">
        <f t="shared" ca="1" si="18"/>
        <v>0.55464562043703236</v>
      </c>
      <c r="I465" s="4"/>
      <c r="J465" s="4"/>
      <c r="K465" s="4"/>
      <c r="L465" s="4"/>
    </row>
    <row r="466" spans="1:12">
      <c r="A466" s="4"/>
      <c r="B466" s="4"/>
      <c r="C466" s="4"/>
      <c r="D466" s="4"/>
      <c r="E466" s="4"/>
      <c r="F466" s="51">
        <f t="shared" ca="1" si="17"/>
        <v>0.19459365763247238</v>
      </c>
      <c r="G466" s="4"/>
      <c r="H466" s="51">
        <f t="shared" ca="1" si="18"/>
        <v>0.30510952460681073</v>
      </c>
      <c r="I466" s="4"/>
      <c r="J466" s="4"/>
      <c r="K466" s="4"/>
      <c r="L466" s="4"/>
    </row>
    <row r="467" spans="1:12">
      <c r="A467" s="4"/>
      <c r="B467" s="4"/>
      <c r="C467" s="4"/>
      <c r="D467" s="4"/>
      <c r="E467" s="4"/>
      <c r="F467" s="51">
        <f t="shared" ca="1" si="17"/>
        <v>0.35223568850886555</v>
      </c>
      <c r="G467" s="4"/>
      <c r="H467" s="51">
        <f t="shared" ca="1" si="18"/>
        <v>0.6107827320337218</v>
      </c>
      <c r="I467" s="4"/>
      <c r="J467" s="4"/>
      <c r="K467" s="4"/>
      <c r="L467" s="4"/>
    </row>
    <row r="468" spans="1:12">
      <c r="A468" s="4"/>
      <c r="B468" s="4"/>
      <c r="C468" s="4"/>
      <c r="D468" s="4"/>
      <c r="E468" s="4"/>
      <c r="F468" s="51">
        <f t="shared" ca="1" si="17"/>
        <v>0.30385223546921003</v>
      </c>
      <c r="G468" s="4"/>
      <c r="H468" s="51">
        <f t="shared" ca="1" si="18"/>
        <v>0.81806338428907388</v>
      </c>
      <c r="I468" s="4"/>
      <c r="J468" s="4"/>
      <c r="K468" s="4"/>
      <c r="L468" s="4"/>
    </row>
    <row r="469" spans="1:12">
      <c r="A469" s="4"/>
      <c r="B469" s="4"/>
      <c r="C469" s="4"/>
      <c r="D469" s="4"/>
      <c r="E469" s="4"/>
      <c r="F469" s="51">
        <f t="shared" ca="1" si="17"/>
        <v>0.15373392556672127</v>
      </c>
      <c r="G469" s="4"/>
      <c r="H469" s="51">
        <f t="shared" ca="1" si="18"/>
        <v>0.37821653963112234</v>
      </c>
      <c r="I469" s="4"/>
      <c r="J469" s="4"/>
      <c r="K469" s="4"/>
      <c r="L469" s="4"/>
    </row>
    <row r="470" spans="1:12">
      <c r="A470" s="4"/>
      <c r="B470" s="4"/>
      <c r="C470" s="4"/>
      <c r="D470" s="4"/>
      <c r="E470" s="4"/>
      <c r="F470" s="51">
        <f t="shared" ca="1" si="17"/>
        <v>0.35434401179533925</v>
      </c>
      <c r="G470" s="4"/>
      <c r="H470" s="51">
        <f t="shared" ca="1" si="18"/>
        <v>0.75858626862081757</v>
      </c>
      <c r="I470" s="4"/>
      <c r="J470" s="4"/>
      <c r="K470" s="4"/>
      <c r="L470" s="4"/>
    </row>
    <row r="471" spans="1:12">
      <c r="A471" s="4"/>
      <c r="B471" s="4"/>
      <c r="C471" s="4"/>
      <c r="D471" s="4"/>
      <c r="E471" s="4"/>
      <c r="F471" s="51">
        <f t="shared" ca="1" si="17"/>
        <v>0.5797230191763858</v>
      </c>
      <c r="G471" s="4"/>
      <c r="H471" s="51">
        <f t="shared" ca="1" si="18"/>
        <v>0.49866047836032651</v>
      </c>
      <c r="I471" s="4"/>
      <c r="J471" s="4"/>
      <c r="K471" s="4"/>
      <c r="L471" s="4"/>
    </row>
    <row r="472" spans="1:12">
      <c r="A472" s="4"/>
      <c r="B472" s="4"/>
      <c r="C472" s="4"/>
      <c r="D472" s="4"/>
      <c r="E472" s="4"/>
      <c r="F472" s="51">
        <f t="shared" ca="1" si="17"/>
        <v>0.46767433347780651</v>
      </c>
      <c r="G472" s="4"/>
      <c r="H472" s="51">
        <f t="shared" ca="1" si="18"/>
        <v>0.47921032127737168</v>
      </c>
      <c r="I472" s="4"/>
      <c r="J472" s="4"/>
      <c r="K472" s="4"/>
      <c r="L472" s="4"/>
    </row>
    <row r="473" spans="1:12">
      <c r="A473" s="4"/>
      <c r="B473" s="4"/>
      <c r="C473" s="4"/>
      <c r="D473" s="4"/>
      <c r="E473" s="4"/>
      <c r="F473" s="51">
        <f t="shared" ca="1" si="17"/>
        <v>0.40213104110068931</v>
      </c>
      <c r="G473" s="4"/>
      <c r="H473" s="51">
        <f t="shared" ca="1" si="18"/>
        <v>0.46684225125620243</v>
      </c>
      <c r="I473" s="4"/>
      <c r="J473" s="4"/>
      <c r="K473" s="4"/>
      <c r="L473" s="4"/>
    </row>
    <row r="474" spans="1:12">
      <c r="A474" s="4"/>
      <c r="B474" s="4"/>
      <c r="C474" s="4"/>
      <c r="D474" s="4"/>
      <c r="E474" s="4"/>
      <c r="F474" s="51">
        <f t="shared" ca="1" si="17"/>
        <v>0.33028727187284501</v>
      </c>
      <c r="G474" s="4"/>
      <c r="H474" s="51">
        <f t="shared" ca="1" si="18"/>
        <v>0.51895406450231163</v>
      </c>
      <c r="I474" s="4"/>
      <c r="J474" s="4"/>
      <c r="K474" s="4"/>
      <c r="L474" s="4"/>
    </row>
    <row r="475" spans="1:12">
      <c r="A475" s="4"/>
      <c r="B475" s="4"/>
      <c r="C475" s="4"/>
      <c r="D475" s="4"/>
      <c r="E475" s="4"/>
      <c r="F475" s="51">
        <f t="shared" ca="1" si="17"/>
        <v>0.16939986349822278</v>
      </c>
      <c r="G475" s="4"/>
      <c r="H475" s="51">
        <f t="shared" ca="1" si="18"/>
        <v>0.31374642598441538</v>
      </c>
      <c r="I475" s="4"/>
      <c r="J475" s="4"/>
      <c r="K475" s="4"/>
      <c r="L475" s="4"/>
    </row>
    <row r="476" spans="1:12">
      <c r="A476" s="4"/>
      <c r="B476" s="4"/>
      <c r="C476" s="4"/>
      <c r="D476" s="4"/>
      <c r="E476" s="4"/>
      <c r="F476" s="51">
        <f t="shared" ca="1" si="17"/>
        <v>0.83672855038038252</v>
      </c>
      <c r="G476" s="4"/>
      <c r="H476" s="51">
        <f t="shared" ca="1" si="18"/>
        <v>0.51641738827544481</v>
      </c>
      <c r="I476" s="4"/>
      <c r="J476" s="4"/>
      <c r="K476" s="4"/>
      <c r="L476" s="4"/>
    </row>
    <row r="477" spans="1:12">
      <c r="A477" s="4"/>
      <c r="B477" s="4"/>
      <c r="C477" s="4"/>
      <c r="D477" s="4"/>
      <c r="E477" s="4"/>
      <c r="F477" s="51">
        <f t="shared" ca="1" si="17"/>
        <v>0.31432538517199204</v>
      </c>
      <c r="G477" s="4"/>
      <c r="H477" s="51">
        <f t="shared" ca="1" si="18"/>
        <v>0.80313160867612154</v>
      </c>
      <c r="I477" s="4"/>
      <c r="J477" s="4"/>
      <c r="K477" s="4"/>
      <c r="L477" s="4"/>
    </row>
    <row r="478" spans="1:12">
      <c r="A478" s="4"/>
      <c r="B478" s="4"/>
      <c r="C478" s="4"/>
      <c r="D478" s="4"/>
      <c r="E478" s="4"/>
      <c r="F478" s="51">
        <f t="shared" ca="1" si="17"/>
        <v>5.4371041997601122E-2</v>
      </c>
      <c r="G478" s="4"/>
      <c r="H478" s="51">
        <f t="shared" ca="1" si="18"/>
        <v>0.39639885159142263</v>
      </c>
      <c r="I478" s="4"/>
      <c r="J478" s="4"/>
      <c r="K478" s="4"/>
      <c r="L478" s="4"/>
    </row>
    <row r="479" spans="1:12">
      <c r="A479" s="4"/>
      <c r="B479" s="4"/>
      <c r="C479" s="4"/>
      <c r="D479" s="4"/>
      <c r="E479" s="4"/>
      <c r="F479" s="51">
        <f t="shared" ca="1" si="17"/>
        <v>0.80027377278943412</v>
      </c>
      <c r="G479" s="4"/>
      <c r="H479" s="51">
        <f t="shared" ca="1" si="18"/>
        <v>0.45663707986219593</v>
      </c>
      <c r="I479" s="4"/>
      <c r="J479" s="4"/>
      <c r="K479" s="4"/>
      <c r="L479" s="4"/>
    </row>
    <row r="480" spans="1:12">
      <c r="A480" s="4"/>
      <c r="B480" s="4"/>
      <c r="C480" s="4"/>
      <c r="D480" s="4"/>
      <c r="E480" s="4"/>
      <c r="F480" s="51">
        <f t="shared" ca="1" si="17"/>
        <v>0.69677298409264521</v>
      </c>
      <c r="G480" s="4"/>
      <c r="H480" s="51">
        <f t="shared" ca="1" si="18"/>
        <v>0.33136113399000133</v>
      </c>
      <c r="I480" s="4"/>
      <c r="J480" s="4"/>
      <c r="K480" s="4"/>
      <c r="L480" s="4"/>
    </row>
    <row r="481" spans="1:12">
      <c r="A481" s="4"/>
      <c r="B481" s="4"/>
      <c r="C481" s="4"/>
      <c r="D481" s="4"/>
      <c r="E481" s="4"/>
      <c r="F481" s="51">
        <f t="shared" ca="1" si="17"/>
        <v>0.6083985681874452</v>
      </c>
      <c r="G481" s="4"/>
      <c r="H481" s="51">
        <f t="shared" ca="1" si="18"/>
        <v>0.39365843613430662</v>
      </c>
      <c r="I481" s="4"/>
      <c r="J481" s="4"/>
      <c r="K481" s="4"/>
      <c r="L481" s="4"/>
    </row>
    <row r="482" spans="1:12">
      <c r="A482" s="4"/>
      <c r="B482" s="4"/>
      <c r="C482" s="4"/>
      <c r="D482" s="4"/>
      <c r="E482" s="4"/>
      <c r="F482" s="51">
        <f t="shared" ca="1" si="17"/>
        <v>0.22606466857108731</v>
      </c>
      <c r="G482" s="4"/>
      <c r="H482" s="51">
        <f t="shared" ca="1" si="18"/>
        <v>0.41775978639772221</v>
      </c>
      <c r="I482" s="4"/>
      <c r="J482" s="4"/>
      <c r="K482" s="4"/>
      <c r="L482" s="4"/>
    </row>
    <row r="483" spans="1:12">
      <c r="A483" s="4"/>
      <c r="B483" s="4"/>
      <c r="C483" s="4"/>
      <c r="D483" s="4"/>
      <c r="E483" s="4"/>
      <c r="F483" s="51">
        <f t="shared" ca="1" si="17"/>
        <v>0.86865159518127655</v>
      </c>
      <c r="G483" s="4"/>
      <c r="H483" s="51">
        <f t="shared" ca="1" si="18"/>
        <v>0.47110374762507057</v>
      </c>
      <c r="I483" s="4"/>
      <c r="J483" s="4"/>
      <c r="K483" s="4"/>
      <c r="L483" s="4"/>
    </row>
    <row r="484" spans="1:12">
      <c r="A484" s="4"/>
      <c r="B484" s="4"/>
      <c r="C484" s="4"/>
      <c r="D484" s="4"/>
      <c r="E484" s="4"/>
      <c r="F484" s="51">
        <f t="shared" ca="1" si="17"/>
        <v>0.49350997555405129</v>
      </c>
      <c r="G484" s="4"/>
      <c r="H484" s="51">
        <f t="shared" ca="1" si="18"/>
        <v>0.51754720202177429</v>
      </c>
      <c r="I484" s="4"/>
      <c r="J484" s="4"/>
      <c r="K484" s="4"/>
      <c r="L484" s="4"/>
    </row>
    <row r="485" spans="1:12">
      <c r="A485" s="4"/>
      <c r="B485" s="4"/>
      <c r="C485" s="4"/>
      <c r="D485" s="4"/>
      <c r="E485" s="4"/>
      <c r="F485" s="51">
        <f t="shared" ca="1" si="17"/>
        <v>0.2516301742254794</v>
      </c>
      <c r="G485" s="4"/>
      <c r="H485" s="51">
        <f t="shared" ca="1" si="18"/>
        <v>0.36726884275910437</v>
      </c>
      <c r="I485" s="4"/>
      <c r="J485" s="4"/>
      <c r="K485" s="4"/>
      <c r="L485" s="4"/>
    </row>
    <row r="486" spans="1:12">
      <c r="A486" s="4"/>
      <c r="B486" s="4"/>
      <c r="C486" s="4"/>
      <c r="D486" s="4"/>
      <c r="E486" s="4"/>
      <c r="F486" s="51">
        <f t="shared" ca="1" si="17"/>
        <v>0.36500637095227162</v>
      </c>
      <c r="G486" s="4"/>
      <c r="H486" s="51">
        <f t="shared" ca="1" si="18"/>
        <v>0.42450606738174135</v>
      </c>
      <c r="I486" s="4"/>
      <c r="J486" s="4"/>
      <c r="K486" s="4"/>
      <c r="L486" s="4"/>
    </row>
    <row r="487" spans="1:12">
      <c r="A487" s="4"/>
      <c r="B487" s="4"/>
      <c r="C487" s="4"/>
      <c r="D487" s="4"/>
      <c r="E487" s="4"/>
      <c r="F487" s="51">
        <f t="shared" ca="1" si="17"/>
        <v>0.16630502789474988</v>
      </c>
      <c r="G487" s="4"/>
      <c r="H487" s="51">
        <f t="shared" ca="1" si="18"/>
        <v>0.31377265296816759</v>
      </c>
      <c r="I487" s="4"/>
      <c r="J487" s="4"/>
      <c r="K487" s="4"/>
      <c r="L487" s="4"/>
    </row>
    <row r="488" spans="1:12">
      <c r="A488" s="4"/>
      <c r="B488" s="4"/>
      <c r="C488" s="4"/>
      <c r="D488" s="4"/>
      <c r="E488" s="4"/>
      <c r="F488" s="51">
        <f t="shared" ca="1" si="17"/>
        <v>0.82926067100547496</v>
      </c>
      <c r="G488" s="4"/>
      <c r="H488" s="51">
        <f t="shared" ca="1" si="18"/>
        <v>0.69150862983546368</v>
      </c>
      <c r="I488" s="4"/>
      <c r="J488" s="4"/>
      <c r="K488" s="4"/>
      <c r="L488" s="4"/>
    </row>
    <row r="489" spans="1:12">
      <c r="A489" s="4"/>
      <c r="B489" s="4"/>
      <c r="C489" s="4"/>
      <c r="D489" s="4"/>
      <c r="E489" s="4"/>
      <c r="F489" s="51">
        <f t="shared" ca="1" si="17"/>
        <v>0.81726845066347364</v>
      </c>
      <c r="G489" s="4"/>
      <c r="H489" s="51">
        <f t="shared" ca="1" si="18"/>
        <v>0.55743177436368418</v>
      </c>
      <c r="I489" s="4"/>
      <c r="J489" s="4"/>
      <c r="K489" s="4"/>
      <c r="L489" s="4"/>
    </row>
    <row r="490" spans="1:12">
      <c r="A490" s="4"/>
      <c r="B490" s="4"/>
      <c r="C490" s="4"/>
      <c r="D490" s="4"/>
      <c r="E490" s="4"/>
      <c r="F490" s="51">
        <f t="shared" ca="1" si="17"/>
        <v>0.49529780456251415</v>
      </c>
      <c r="G490" s="4"/>
      <c r="H490" s="51">
        <f t="shared" ca="1" si="18"/>
        <v>0.6432103451796316</v>
      </c>
      <c r="I490" s="4"/>
      <c r="J490" s="4"/>
      <c r="K490" s="4"/>
      <c r="L490" s="4"/>
    </row>
    <row r="491" spans="1:12">
      <c r="A491" s="4"/>
      <c r="B491" s="4"/>
      <c r="C491" s="4"/>
      <c r="D491" s="4"/>
      <c r="E491" s="4"/>
      <c r="F491" s="51">
        <f t="shared" ca="1" si="17"/>
        <v>0.43607406981904007</v>
      </c>
      <c r="G491" s="4"/>
      <c r="H491" s="51">
        <f t="shared" ca="1" si="18"/>
        <v>0.53878020270521776</v>
      </c>
      <c r="I491" s="4"/>
      <c r="J491" s="4"/>
      <c r="K491" s="4"/>
      <c r="L491" s="4"/>
    </row>
    <row r="492" spans="1:12">
      <c r="A492" s="4"/>
      <c r="B492" s="4"/>
      <c r="C492" s="4"/>
      <c r="D492" s="4"/>
      <c r="E492" s="4"/>
      <c r="F492" s="51">
        <f t="shared" ca="1" si="17"/>
        <v>0.25451072216896198</v>
      </c>
      <c r="G492" s="4"/>
      <c r="H492" s="51">
        <f t="shared" ca="1" si="18"/>
        <v>0.5448002125717043</v>
      </c>
      <c r="I492" s="4"/>
      <c r="J492" s="4"/>
      <c r="K492" s="4"/>
      <c r="L492" s="4"/>
    </row>
    <row r="493" spans="1:12">
      <c r="A493" s="4"/>
      <c r="B493" s="4"/>
      <c r="C493" s="4"/>
      <c r="D493" s="4"/>
      <c r="E493" s="4"/>
      <c r="F493" s="51">
        <f t="shared" ca="1" si="17"/>
        <v>0.72494630662012172</v>
      </c>
      <c r="G493" s="4"/>
      <c r="H493" s="51">
        <f t="shared" ca="1" si="18"/>
        <v>0.70926494988401634</v>
      </c>
      <c r="I493" s="4"/>
      <c r="J493" s="4"/>
      <c r="K493" s="4"/>
      <c r="L493" s="4"/>
    </row>
    <row r="494" spans="1:12">
      <c r="A494" s="4"/>
      <c r="B494" s="4"/>
      <c r="C494" s="4"/>
      <c r="D494" s="4"/>
      <c r="E494" s="4"/>
      <c r="F494" s="51">
        <f t="shared" ca="1" si="17"/>
        <v>5.7283475330003553E-2</v>
      </c>
      <c r="G494" s="4"/>
      <c r="H494" s="51">
        <f t="shared" ca="1" si="18"/>
        <v>0.655694554387801</v>
      </c>
      <c r="I494" s="4"/>
      <c r="J494" s="4"/>
      <c r="K494" s="4"/>
      <c r="L494" s="4"/>
    </row>
    <row r="495" spans="1:12">
      <c r="A495" s="4"/>
      <c r="B495" s="4"/>
      <c r="C495" s="4"/>
      <c r="D495" s="4"/>
      <c r="E495" s="4"/>
      <c r="F495" s="51">
        <f t="shared" ref="F495:F558" ca="1" si="19">RAND()</f>
        <v>0.87230623767423077</v>
      </c>
      <c r="G495" s="4"/>
      <c r="H495" s="51">
        <f t="shared" ref="H495:H558" ca="1" si="20">(RAND()+RAND()+RAND()+RAND())/4</f>
        <v>0.58427726162066063</v>
      </c>
      <c r="I495" s="4"/>
      <c r="J495" s="4"/>
      <c r="K495" s="4"/>
      <c r="L495" s="4"/>
    </row>
    <row r="496" spans="1:12">
      <c r="A496" s="4"/>
      <c r="B496" s="4"/>
      <c r="C496" s="4"/>
      <c r="D496" s="4"/>
      <c r="E496" s="4"/>
      <c r="F496" s="51">
        <f t="shared" ca="1" si="19"/>
        <v>0.32744683238686234</v>
      </c>
      <c r="G496" s="4"/>
      <c r="H496" s="51">
        <f t="shared" ca="1" si="20"/>
        <v>0.61358293285514998</v>
      </c>
      <c r="I496" s="4"/>
      <c r="J496" s="4"/>
      <c r="K496" s="4"/>
      <c r="L496" s="4"/>
    </row>
    <row r="497" spans="1:12">
      <c r="A497" s="4"/>
      <c r="B497" s="4"/>
      <c r="C497" s="4"/>
      <c r="D497" s="4"/>
      <c r="E497" s="4"/>
      <c r="F497" s="51">
        <f t="shared" ca="1" si="19"/>
        <v>0.79583361877523573</v>
      </c>
      <c r="G497" s="4"/>
      <c r="H497" s="51">
        <f t="shared" ca="1" si="20"/>
        <v>0.48974536891121778</v>
      </c>
      <c r="I497" s="4"/>
      <c r="J497" s="4"/>
      <c r="K497" s="4"/>
      <c r="L497" s="4"/>
    </row>
    <row r="498" spans="1:12">
      <c r="A498" s="4"/>
      <c r="B498" s="4"/>
      <c r="C498" s="4"/>
      <c r="D498" s="4"/>
      <c r="E498" s="4"/>
      <c r="F498" s="51">
        <f t="shared" ca="1" si="19"/>
        <v>0.69311219874279439</v>
      </c>
      <c r="G498" s="4"/>
      <c r="H498" s="51">
        <f t="shared" ca="1" si="20"/>
        <v>0.41574233361008667</v>
      </c>
      <c r="I498" s="4"/>
      <c r="J498" s="4"/>
      <c r="K498" s="4"/>
      <c r="L498" s="4"/>
    </row>
    <row r="499" spans="1:12">
      <c r="A499" s="4"/>
      <c r="B499" s="4"/>
      <c r="C499" s="4"/>
      <c r="D499" s="4"/>
      <c r="E499" s="4"/>
      <c r="F499" s="51">
        <f t="shared" ca="1" si="19"/>
        <v>0.52545389446057589</v>
      </c>
      <c r="G499" s="4"/>
      <c r="H499" s="51">
        <f t="shared" ca="1" si="20"/>
        <v>0.70085072441558582</v>
      </c>
      <c r="I499" s="4"/>
      <c r="J499" s="4"/>
      <c r="K499" s="4"/>
      <c r="L499" s="4"/>
    </row>
    <row r="500" spans="1:12">
      <c r="A500" s="4"/>
      <c r="B500" s="4"/>
      <c r="C500" s="4"/>
      <c r="D500" s="4"/>
      <c r="E500" s="4"/>
      <c r="F500" s="51">
        <f t="shared" ca="1" si="19"/>
        <v>0.63672433830413155</v>
      </c>
      <c r="G500" s="4"/>
      <c r="H500" s="51">
        <f t="shared" ca="1" si="20"/>
        <v>0.35695010538234972</v>
      </c>
      <c r="I500" s="4"/>
      <c r="J500" s="4"/>
      <c r="K500" s="4"/>
      <c r="L500" s="4"/>
    </row>
    <row r="501" spans="1:12">
      <c r="A501" s="4"/>
      <c r="B501" s="4"/>
      <c r="C501" s="4"/>
      <c r="D501" s="4"/>
      <c r="E501" s="4"/>
      <c r="F501" s="51">
        <f t="shared" ca="1" si="19"/>
        <v>0.95645441051799984</v>
      </c>
      <c r="G501" s="4"/>
      <c r="H501" s="51">
        <f t="shared" ca="1" si="20"/>
        <v>0.35230302198345537</v>
      </c>
      <c r="I501" s="4"/>
      <c r="J501" s="4"/>
      <c r="K501" s="4"/>
      <c r="L501" s="4"/>
    </row>
    <row r="502" spans="1:12">
      <c r="A502" s="4"/>
      <c r="B502" s="4"/>
      <c r="C502" s="4"/>
      <c r="D502" s="4"/>
      <c r="E502" s="4"/>
      <c r="F502" s="51">
        <f t="shared" ca="1" si="19"/>
        <v>0.23897584917386816</v>
      </c>
      <c r="G502" s="4"/>
      <c r="H502" s="51">
        <f t="shared" ca="1" si="20"/>
        <v>0.49123590737751671</v>
      </c>
      <c r="I502" s="4"/>
      <c r="J502" s="4"/>
      <c r="K502" s="4"/>
      <c r="L502" s="4"/>
    </row>
    <row r="503" spans="1:12">
      <c r="A503" s="4"/>
      <c r="B503" s="4"/>
      <c r="C503" s="4"/>
      <c r="D503" s="4"/>
      <c r="E503" s="4"/>
      <c r="F503" s="51">
        <f t="shared" ca="1" si="19"/>
        <v>0.88568520764707948</v>
      </c>
      <c r="G503" s="4"/>
      <c r="H503" s="51">
        <f t="shared" ca="1" si="20"/>
        <v>0.59739953792087408</v>
      </c>
      <c r="I503" s="4"/>
      <c r="J503" s="4"/>
      <c r="K503" s="4"/>
      <c r="L503" s="4"/>
    </row>
    <row r="504" spans="1:12">
      <c r="A504" s="4"/>
      <c r="B504" s="4"/>
      <c r="C504" s="4"/>
      <c r="D504" s="4"/>
      <c r="E504" s="4"/>
      <c r="F504" s="51">
        <f t="shared" ca="1" si="19"/>
        <v>0.37664700887762215</v>
      </c>
      <c r="G504" s="4"/>
      <c r="H504" s="51">
        <f t="shared" ca="1" si="20"/>
        <v>0.69520775588432249</v>
      </c>
      <c r="I504" s="4"/>
      <c r="J504" s="4"/>
      <c r="K504" s="4"/>
      <c r="L504" s="4"/>
    </row>
    <row r="505" spans="1:12">
      <c r="A505" s="4"/>
      <c r="B505" s="4"/>
      <c r="C505" s="4"/>
      <c r="D505" s="4"/>
      <c r="E505" s="4"/>
      <c r="F505" s="51">
        <f t="shared" ca="1" si="19"/>
        <v>0.74941449014719685</v>
      </c>
      <c r="G505" s="4"/>
      <c r="H505" s="51">
        <f t="shared" ca="1" si="20"/>
        <v>0.57665660590795653</v>
      </c>
      <c r="I505" s="4"/>
      <c r="J505" s="4"/>
      <c r="K505" s="4"/>
      <c r="L505" s="4"/>
    </row>
    <row r="506" spans="1:12">
      <c r="A506" s="4"/>
      <c r="B506" s="4"/>
      <c r="C506" s="4"/>
      <c r="D506" s="4"/>
      <c r="E506" s="4"/>
      <c r="F506" s="51">
        <f t="shared" ca="1" si="19"/>
        <v>0.64477651533247238</v>
      </c>
      <c r="G506" s="4"/>
      <c r="H506" s="51">
        <f t="shared" ca="1" si="20"/>
        <v>0.73241466178761405</v>
      </c>
      <c r="I506" s="4"/>
      <c r="J506" s="4"/>
      <c r="K506" s="4"/>
      <c r="L506" s="4"/>
    </row>
    <row r="507" spans="1:12">
      <c r="A507" s="4"/>
      <c r="B507" s="4"/>
      <c r="C507" s="4"/>
      <c r="D507" s="4"/>
      <c r="E507" s="4"/>
      <c r="F507" s="51">
        <f t="shared" ca="1" si="19"/>
        <v>0.54619592097960457</v>
      </c>
      <c r="G507" s="4"/>
      <c r="H507" s="51">
        <f t="shared" ca="1" si="20"/>
        <v>0.45737493508228882</v>
      </c>
      <c r="I507" s="4"/>
      <c r="J507" s="4"/>
      <c r="K507" s="4"/>
      <c r="L507" s="4"/>
    </row>
    <row r="508" spans="1:12">
      <c r="A508" s="4"/>
      <c r="B508" s="4"/>
      <c r="C508" s="4"/>
      <c r="D508" s="4"/>
      <c r="E508" s="4"/>
      <c r="F508" s="51">
        <f t="shared" ca="1" si="19"/>
        <v>0.10066497525349627</v>
      </c>
      <c r="G508" s="4"/>
      <c r="H508" s="51">
        <f t="shared" ca="1" si="20"/>
        <v>0.64337794456273667</v>
      </c>
      <c r="I508" s="4"/>
      <c r="J508" s="4"/>
      <c r="K508" s="4"/>
      <c r="L508" s="4"/>
    </row>
    <row r="509" spans="1:12">
      <c r="A509" s="4"/>
      <c r="B509" s="4"/>
      <c r="C509" s="4"/>
      <c r="D509" s="4"/>
      <c r="E509" s="4"/>
      <c r="F509" s="51">
        <f t="shared" ca="1" si="19"/>
        <v>0.80293374633997883</v>
      </c>
      <c r="G509" s="4"/>
      <c r="H509" s="51">
        <f t="shared" ca="1" si="20"/>
        <v>0.45069568108509028</v>
      </c>
      <c r="I509" s="4"/>
      <c r="J509" s="4"/>
      <c r="K509" s="4"/>
      <c r="L509" s="4"/>
    </row>
    <row r="510" spans="1:12">
      <c r="A510" s="4"/>
      <c r="B510" s="4"/>
      <c r="C510" s="4"/>
      <c r="D510" s="4"/>
      <c r="E510" s="4"/>
      <c r="F510" s="51">
        <f t="shared" ca="1" si="19"/>
        <v>0.78246718653073166</v>
      </c>
      <c r="G510" s="4"/>
      <c r="H510" s="51">
        <f t="shared" ca="1" si="20"/>
        <v>0.7037810562179122</v>
      </c>
      <c r="I510" s="4"/>
      <c r="J510" s="4"/>
      <c r="K510" s="4"/>
      <c r="L510" s="4"/>
    </row>
    <row r="511" spans="1:12">
      <c r="A511" s="4"/>
      <c r="B511" s="4"/>
      <c r="C511" s="4"/>
      <c r="D511" s="4"/>
      <c r="E511" s="4"/>
      <c r="F511" s="51">
        <f t="shared" ca="1" si="19"/>
        <v>0.75216434586738568</v>
      </c>
      <c r="G511" s="4"/>
      <c r="H511" s="51">
        <f t="shared" ca="1" si="20"/>
        <v>0.23910449672736547</v>
      </c>
      <c r="I511" s="4"/>
      <c r="J511" s="4"/>
      <c r="K511" s="4"/>
      <c r="L511" s="4"/>
    </row>
    <row r="512" spans="1:12">
      <c r="A512" s="4"/>
      <c r="B512" s="4"/>
      <c r="C512" s="4"/>
      <c r="D512" s="4"/>
      <c r="E512" s="4"/>
      <c r="F512" s="51">
        <f t="shared" ca="1" si="19"/>
        <v>0.40833680916123172</v>
      </c>
      <c r="G512" s="4"/>
      <c r="H512" s="51">
        <f t="shared" ca="1" si="20"/>
        <v>0.54062826778580764</v>
      </c>
      <c r="I512" s="4"/>
      <c r="J512" s="4"/>
      <c r="K512" s="4"/>
      <c r="L512" s="4"/>
    </row>
    <row r="513" spans="1:12">
      <c r="A513" s="4"/>
      <c r="B513" s="4"/>
      <c r="C513" s="4"/>
      <c r="D513" s="4"/>
      <c r="E513" s="4"/>
      <c r="F513" s="51">
        <f t="shared" ca="1" si="19"/>
        <v>0.34010285067803381</v>
      </c>
      <c r="G513" s="4"/>
      <c r="H513" s="51">
        <f t="shared" ca="1" si="20"/>
        <v>0.62929060945104232</v>
      </c>
      <c r="I513" s="4"/>
      <c r="J513" s="4"/>
      <c r="K513" s="4"/>
      <c r="L513" s="4"/>
    </row>
    <row r="514" spans="1:12">
      <c r="A514" s="4"/>
      <c r="B514" s="4"/>
      <c r="C514" s="4"/>
      <c r="D514" s="4"/>
      <c r="E514" s="4"/>
      <c r="F514" s="51">
        <f t="shared" ca="1" si="19"/>
        <v>0.66663010661513245</v>
      </c>
      <c r="G514" s="4"/>
      <c r="H514" s="51">
        <f t="shared" ca="1" si="20"/>
        <v>0.78928699367798705</v>
      </c>
      <c r="I514" s="4"/>
      <c r="J514" s="4"/>
      <c r="K514" s="4"/>
      <c r="L514" s="4"/>
    </row>
    <row r="515" spans="1:12">
      <c r="A515" s="4"/>
      <c r="B515" s="4"/>
      <c r="C515" s="4"/>
      <c r="D515" s="4"/>
      <c r="E515" s="4"/>
      <c r="F515" s="51">
        <f t="shared" ca="1" si="19"/>
        <v>0.56837680602649687</v>
      </c>
      <c r="G515" s="4"/>
      <c r="H515" s="51">
        <f t="shared" ca="1" si="20"/>
        <v>0.45304499154231959</v>
      </c>
      <c r="I515" s="4"/>
      <c r="J515" s="4"/>
      <c r="K515" s="4"/>
      <c r="L515" s="4"/>
    </row>
    <row r="516" spans="1:12">
      <c r="A516" s="4"/>
      <c r="B516" s="4"/>
      <c r="C516" s="4"/>
      <c r="D516" s="4"/>
      <c r="E516" s="4"/>
      <c r="F516" s="51">
        <f t="shared" ca="1" si="19"/>
        <v>0.35319514576684075</v>
      </c>
      <c r="G516" s="4"/>
      <c r="H516" s="51">
        <f t="shared" ca="1" si="20"/>
        <v>0.37516532831661542</v>
      </c>
      <c r="I516" s="4"/>
      <c r="J516" s="4"/>
      <c r="K516" s="4"/>
      <c r="L516" s="4"/>
    </row>
    <row r="517" spans="1:12">
      <c r="A517" s="4"/>
      <c r="B517" s="4"/>
      <c r="C517" s="4"/>
      <c r="D517" s="4"/>
      <c r="E517" s="4"/>
      <c r="F517" s="51">
        <f t="shared" ca="1" si="19"/>
        <v>0.65890103053561722</v>
      </c>
      <c r="G517" s="4"/>
      <c r="H517" s="51">
        <f t="shared" ca="1" si="20"/>
        <v>0.21627966030004178</v>
      </c>
      <c r="I517" s="4"/>
      <c r="J517" s="4"/>
      <c r="K517" s="4"/>
      <c r="L517" s="4"/>
    </row>
    <row r="518" spans="1:12">
      <c r="A518" s="4"/>
      <c r="B518" s="4"/>
      <c r="C518" s="4"/>
      <c r="D518" s="4"/>
      <c r="E518" s="4"/>
      <c r="F518" s="51">
        <f t="shared" ca="1" si="19"/>
        <v>0.41495437867062235</v>
      </c>
      <c r="G518" s="4"/>
      <c r="H518" s="51">
        <f t="shared" ca="1" si="20"/>
        <v>0.59111962432395537</v>
      </c>
      <c r="I518" s="4"/>
      <c r="J518" s="4"/>
      <c r="K518" s="4"/>
      <c r="L518" s="4"/>
    </row>
    <row r="519" spans="1:12">
      <c r="A519" s="4"/>
      <c r="B519" s="4"/>
      <c r="C519" s="4"/>
      <c r="D519" s="4"/>
      <c r="E519" s="4"/>
      <c r="F519" s="51">
        <f t="shared" ca="1" si="19"/>
        <v>0.27568510114323963</v>
      </c>
      <c r="G519" s="4"/>
      <c r="H519" s="51">
        <f t="shared" ca="1" si="20"/>
        <v>0.6299782045055714</v>
      </c>
      <c r="I519" s="4"/>
      <c r="J519" s="4"/>
      <c r="K519" s="4"/>
      <c r="L519" s="4"/>
    </row>
    <row r="520" spans="1:12">
      <c r="A520" s="4"/>
      <c r="B520" s="4"/>
      <c r="C520" s="4"/>
      <c r="D520" s="4"/>
      <c r="E520" s="4"/>
      <c r="F520" s="51">
        <f t="shared" ca="1" si="19"/>
        <v>0.95144679825974909</v>
      </c>
      <c r="G520" s="4"/>
      <c r="H520" s="51">
        <f t="shared" ca="1" si="20"/>
        <v>0.4415449206347648</v>
      </c>
      <c r="I520" s="4"/>
      <c r="J520" s="4"/>
      <c r="K520" s="4"/>
      <c r="L520" s="4"/>
    </row>
    <row r="521" spans="1:12">
      <c r="A521" s="4"/>
      <c r="B521" s="4"/>
      <c r="C521" s="4"/>
      <c r="D521" s="4"/>
      <c r="E521" s="4"/>
      <c r="F521" s="51">
        <f t="shared" ca="1" si="19"/>
        <v>0.5673979627831448</v>
      </c>
      <c r="G521" s="4"/>
      <c r="H521" s="51">
        <f t="shared" ca="1" si="20"/>
        <v>0.44199876562531881</v>
      </c>
      <c r="I521" s="4"/>
      <c r="J521" s="4"/>
      <c r="K521" s="4"/>
      <c r="L521" s="4"/>
    </row>
    <row r="522" spans="1:12">
      <c r="A522" s="4"/>
      <c r="B522" s="4"/>
      <c r="C522" s="4"/>
      <c r="D522" s="4"/>
      <c r="E522" s="4"/>
      <c r="F522" s="51">
        <f t="shared" ca="1" si="19"/>
        <v>0.54379982471237098</v>
      </c>
      <c r="G522" s="4"/>
      <c r="H522" s="51">
        <f t="shared" ca="1" si="20"/>
        <v>0.78308472922054451</v>
      </c>
      <c r="I522" s="4"/>
      <c r="J522" s="4"/>
      <c r="K522" s="4"/>
      <c r="L522" s="4"/>
    </row>
    <row r="523" spans="1:12">
      <c r="A523" s="4"/>
      <c r="B523" s="4"/>
      <c r="C523" s="4"/>
      <c r="D523" s="4"/>
      <c r="E523" s="4"/>
      <c r="F523" s="51">
        <f t="shared" ca="1" si="19"/>
        <v>5.5726770243022639E-2</v>
      </c>
      <c r="G523" s="4"/>
      <c r="H523" s="51">
        <f t="shared" ca="1" si="20"/>
        <v>0.55410825985164491</v>
      </c>
      <c r="I523" s="4"/>
      <c r="J523" s="4"/>
      <c r="K523" s="4"/>
      <c r="L523" s="4"/>
    </row>
    <row r="524" spans="1:12">
      <c r="A524" s="4"/>
      <c r="B524" s="4"/>
      <c r="C524" s="4"/>
      <c r="D524" s="4"/>
      <c r="E524" s="4"/>
      <c r="F524" s="51">
        <f t="shared" ca="1" si="19"/>
        <v>0.99304085807966813</v>
      </c>
      <c r="G524" s="4"/>
      <c r="H524" s="51">
        <f t="shared" ca="1" si="20"/>
        <v>0.32640997707501929</v>
      </c>
      <c r="I524" s="4"/>
      <c r="J524" s="4"/>
      <c r="K524" s="4"/>
      <c r="L524" s="4"/>
    </row>
    <row r="525" spans="1:12">
      <c r="A525" s="4"/>
      <c r="B525" s="4"/>
      <c r="C525" s="4"/>
      <c r="D525" s="4"/>
      <c r="E525" s="4"/>
      <c r="F525" s="51">
        <f t="shared" ca="1" si="19"/>
        <v>0.60250899952425785</v>
      </c>
      <c r="G525" s="4"/>
      <c r="H525" s="51">
        <f t="shared" ca="1" si="20"/>
        <v>0.43278228540560859</v>
      </c>
      <c r="I525" s="4"/>
      <c r="J525" s="4"/>
      <c r="K525" s="4"/>
      <c r="L525" s="4"/>
    </row>
    <row r="526" spans="1:12">
      <c r="A526" s="4"/>
      <c r="B526" s="4"/>
      <c r="C526" s="4"/>
      <c r="D526" s="4"/>
      <c r="E526" s="4"/>
      <c r="F526" s="51">
        <f t="shared" ca="1" si="19"/>
        <v>0.5565018778259051</v>
      </c>
      <c r="G526" s="4"/>
      <c r="H526" s="51">
        <f t="shared" ca="1" si="20"/>
        <v>0.71876496006745316</v>
      </c>
      <c r="I526" s="4"/>
      <c r="J526" s="4"/>
      <c r="K526" s="4"/>
      <c r="L526" s="4"/>
    </row>
    <row r="527" spans="1:12">
      <c r="A527" s="4"/>
      <c r="B527" s="4"/>
      <c r="C527" s="4"/>
      <c r="D527" s="4"/>
      <c r="E527" s="4"/>
      <c r="F527" s="51">
        <f t="shared" ca="1" si="19"/>
        <v>0.87392381344642833</v>
      </c>
      <c r="G527" s="4"/>
      <c r="H527" s="51">
        <f t="shared" ca="1" si="20"/>
        <v>0.21660856744259369</v>
      </c>
      <c r="I527" s="4"/>
      <c r="J527" s="4"/>
      <c r="K527" s="4"/>
      <c r="L527" s="4"/>
    </row>
    <row r="528" spans="1:12">
      <c r="A528" s="4"/>
      <c r="B528" s="4"/>
      <c r="C528" s="4"/>
      <c r="D528" s="4"/>
      <c r="E528" s="4"/>
      <c r="F528" s="51">
        <f t="shared" ca="1" si="19"/>
        <v>0.43415226305169008</v>
      </c>
      <c r="G528" s="4"/>
      <c r="H528" s="51">
        <f t="shared" ca="1" si="20"/>
        <v>0.27717888002658608</v>
      </c>
      <c r="I528" s="4"/>
      <c r="J528" s="4"/>
      <c r="K528" s="4"/>
      <c r="L528" s="4"/>
    </row>
    <row r="529" spans="1:12">
      <c r="A529" s="4"/>
      <c r="B529" s="4"/>
      <c r="C529" s="4"/>
      <c r="D529" s="4"/>
      <c r="E529" s="4"/>
      <c r="F529" s="51">
        <f t="shared" ca="1" si="19"/>
        <v>0.20616112842533996</v>
      </c>
      <c r="G529" s="4"/>
      <c r="H529" s="51">
        <f t="shared" ca="1" si="20"/>
        <v>0.39801157134437737</v>
      </c>
      <c r="I529" s="4"/>
      <c r="J529" s="4"/>
      <c r="K529" s="4"/>
      <c r="L529" s="4"/>
    </row>
    <row r="530" spans="1:12">
      <c r="A530" s="4"/>
      <c r="B530" s="4"/>
      <c r="C530" s="4"/>
      <c r="D530" s="4"/>
      <c r="E530" s="4"/>
      <c r="F530" s="51">
        <f t="shared" ca="1" si="19"/>
        <v>0.72234548905085305</v>
      </c>
      <c r="G530" s="4"/>
      <c r="H530" s="51">
        <f t="shared" ca="1" si="20"/>
        <v>0.48556121067183705</v>
      </c>
      <c r="I530" s="4"/>
      <c r="J530" s="4"/>
      <c r="K530" s="4"/>
      <c r="L530" s="4"/>
    </row>
    <row r="531" spans="1:12">
      <c r="A531" s="4"/>
      <c r="B531" s="4"/>
      <c r="C531" s="4"/>
      <c r="D531" s="4"/>
      <c r="E531" s="4"/>
      <c r="F531" s="51">
        <f t="shared" ca="1" si="19"/>
        <v>0.19713904265402116</v>
      </c>
      <c r="G531" s="4"/>
      <c r="H531" s="51">
        <f t="shared" ca="1" si="20"/>
        <v>0.39254546305470095</v>
      </c>
      <c r="I531" s="4"/>
      <c r="J531" s="4"/>
      <c r="K531" s="4"/>
      <c r="L531" s="4"/>
    </row>
    <row r="532" spans="1:12">
      <c r="A532" s="4"/>
      <c r="B532" s="4"/>
      <c r="C532" s="4"/>
      <c r="D532" s="4"/>
      <c r="E532" s="4"/>
      <c r="F532" s="51">
        <f t="shared" ca="1" si="19"/>
        <v>0.50625110884356539</v>
      </c>
      <c r="G532" s="4"/>
      <c r="H532" s="51">
        <f t="shared" ca="1" si="20"/>
        <v>0.40576888987054599</v>
      </c>
      <c r="I532" s="4"/>
      <c r="J532" s="4"/>
      <c r="K532" s="4"/>
      <c r="L532" s="4"/>
    </row>
    <row r="533" spans="1:12">
      <c r="A533" s="4"/>
      <c r="B533" s="4"/>
      <c r="C533" s="4"/>
      <c r="D533" s="4"/>
      <c r="E533" s="4"/>
      <c r="F533" s="51">
        <f t="shared" ca="1" si="19"/>
        <v>0.13816754559583488</v>
      </c>
      <c r="G533" s="4"/>
      <c r="H533" s="51">
        <f t="shared" ca="1" si="20"/>
        <v>0.37159761569828365</v>
      </c>
      <c r="I533" s="4"/>
      <c r="J533" s="4"/>
      <c r="K533" s="4"/>
      <c r="L533" s="4"/>
    </row>
    <row r="534" spans="1:12">
      <c r="A534" s="4"/>
      <c r="B534" s="4"/>
      <c r="C534" s="4"/>
      <c r="D534" s="4"/>
      <c r="E534" s="4"/>
      <c r="F534" s="51">
        <f t="shared" ca="1" si="19"/>
        <v>0.56196366868962777</v>
      </c>
      <c r="G534" s="4"/>
      <c r="H534" s="51">
        <f t="shared" ca="1" si="20"/>
        <v>0.62831126140821658</v>
      </c>
      <c r="I534" s="4"/>
      <c r="J534" s="4"/>
      <c r="K534" s="4"/>
      <c r="L534" s="4"/>
    </row>
    <row r="535" spans="1:12">
      <c r="A535" s="4"/>
      <c r="B535" s="4"/>
      <c r="C535" s="4"/>
      <c r="D535" s="4"/>
      <c r="E535" s="4"/>
      <c r="F535" s="51">
        <f t="shared" ca="1" si="19"/>
        <v>0.53180855223668599</v>
      </c>
      <c r="G535" s="4"/>
      <c r="H535" s="51">
        <f t="shared" ca="1" si="20"/>
        <v>0.5884219517088165</v>
      </c>
      <c r="I535" s="4"/>
      <c r="J535" s="4"/>
      <c r="K535" s="4"/>
      <c r="L535" s="4"/>
    </row>
    <row r="536" spans="1:12">
      <c r="A536" s="4"/>
      <c r="B536" s="4"/>
      <c r="C536" s="4"/>
      <c r="D536" s="4"/>
      <c r="E536" s="4"/>
      <c r="F536" s="51">
        <f t="shared" ca="1" si="19"/>
        <v>0.97458721947757498</v>
      </c>
      <c r="G536" s="4"/>
      <c r="H536" s="51">
        <f t="shared" ca="1" si="20"/>
        <v>0.62044197325568884</v>
      </c>
      <c r="I536" s="4"/>
      <c r="J536" s="4"/>
      <c r="K536" s="4"/>
      <c r="L536" s="4"/>
    </row>
    <row r="537" spans="1:12">
      <c r="A537" s="4"/>
      <c r="B537" s="4"/>
      <c r="C537" s="4"/>
      <c r="D537" s="4"/>
      <c r="E537" s="4"/>
      <c r="F537" s="51">
        <f t="shared" ca="1" si="19"/>
        <v>8.887601841852244E-2</v>
      </c>
      <c r="G537" s="4"/>
      <c r="H537" s="51">
        <f t="shared" ca="1" si="20"/>
        <v>0.74060894973116687</v>
      </c>
      <c r="I537" s="4"/>
      <c r="J537" s="4"/>
      <c r="K537" s="4"/>
      <c r="L537" s="4"/>
    </row>
    <row r="538" spans="1:12">
      <c r="A538" s="4"/>
      <c r="B538" s="4"/>
      <c r="C538" s="4"/>
      <c r="D538" s="4"/>
      <c r="E538" s="4"/>
      <c r="F538" s="51">
        <f t="shared" ca="1" si="19"/>
        <v>0.85179880167418753</v>
      </c>
      <c r="G538" s="4"/>
      <c r="H538" s="51">
        <f t="shared" ca="1" si="20"/>
        <v>0.38185537044415818</v>
      </c>
      <c r="I538" s="4"/>
      <c r="J538" s="4"/>
      <c r="K538" s="4"/>
      <c r="L538" s="4"/>
    </row>
    <row r="539" spans="1:12">
      <c r="A539" s="4"/>
      <c r="B539" s="4"/>
      <c r="C539" s="4"/>
      <c r="D539" s="4"/>
      <c r="E539" s="4"/>
      <c r="F539" s="51">
        <f t="shared" ca="1" si="19"/>
        <v>0.53082600623378573</v>
      </c>
      <c r="G539" s="4"/>
      <c r="H539" s="51">
        <f t="shared" ca="1" si="20"/>
        <v>0.64985569425456635</v>
      </c>
      <c r="I539" s="4"/>
      <c r="J539" s="4"/>
      <c r="K539" s="4"/>
      <c r="L539" s="4"/>
    </row>
    <row r="540" spans="1:12">
      <c r="A540" s="4"/>
      <c r="B540" s="4"/>
      <c r="C540" s="4"/>
      <c r="D540" s="4"/>
      <c r="E540" s="4"/>
      <c r="F540" s="51">
        <f t="shared" ca="1" si="19"/>
        <v>0.70768430087530609</v>
      </c>
      <c r="G540" s="4"/>
      <c r="H540" s="51">
        <f t="shared" ca="1" si="20"/>
        <v>0.55814121945633843</v>
      </c>
      <c r="I540" s="4"/>
      <c r="J540" s="4"/>
      <c r="K540" s="4"/>
      <c r="L540" s="4"/>
    </row>
    <row r="541" spans="1:12">
      <c r="A541" s="4"/>
      <c r="B541" s="4"/>
      <c r="C541" s="4"/>
      <c r="D541" s="4"/>
      <c r="E541" s="4"/>
      <c r="F541" s="51">
        <f t="shared" ca="1" si="19"/>
        <v>0.74025258411616424</v>
      </c>
      <c r="G541" s="4"/>
      <c r="H541" s="51">
        <f t="shared" ca="1" si="20"/>
        <v>0.52396050530752114</v>
      </c>
      <c r="I541" s="4"/>
      <c r="J541" s="4"/>
      <c r="K541" s="4"/>
      <c r="L541" s="4"/>
    </row>
    <row r="542" spans="1:12">
      <c r="A542" s="4"/>
      <c r="B542" s="4"/>
      <c r="C542" s="4"/>
      <c r="D542" s="4"/>
      <c r="E542" s="4"/>
      <c r="F542" s="51">
        <f t="shared" ca="1" si="19"/>
        <v>0.13195797718867841</v>
      </c>
      <c r="G542" s="4"/>
      <c r="H542" s="51">
        <f t="shared" ca="1" si="20"/>
        <v>0.5414898704935569</v>
      </c>
      <c r="I542" s="4"/>
      <c r="J542" s="4"/>
      <c r="K542" s="4"/>
      <c r="L542" s="4"/>
    </row>
    <row r="543" spans="1:12">
      <c r="A543" s="4"/>
      <c r="B543" s="4"/>
      <c r="C543" s="4"/>
      <c r="D543" s="4"/>
      <c r="E543" s="4"/>
      <c r="F543" s="51">
        <f t="shared" ca="1" si="19"/>
        <v>0.99209310861268785</v>
      </c>
      <c r="G543" s="4"/>
      <c r="H543" s="51">
        <f t="shared" ca="1" si="20"/>
        <v>0.57492572321854374</v>
      </c>
      <c r="I543" s="4"/>
      <c r="J543" s="4"/>
      <c r="K543" s="4"/>
      <c r="L543" s="4"/>
    </row>
    <row r="544" spans="1:12">
      <c r="A544" s="4"/>
      <c r="B544" s="4"/>
      <c r="C544" s="4"/>
      <c r="D544" s="4"/>
      <c r="E544" s="4"/>
      <c r="F544" s="51">
        <f t="shared" ca="1" si="19"/>
        <v>0.76017939319742489</v>
      </c>
      <c r="G544" s="4"/>
      <c r="H544" s="51">
        <f t="shared" ca="1" si="20"/>
        <v>0.16041585809715772</v>
      </c>
      <c r="I544" s="4"/>
      <c r="J544" s="4"/>
      <c r="K544" s="4"/>
      <c r="L544" s="4"/>
    </row>
    <row r="545" spans="1:12">
      <c r="A545" s="4"/>
      <c r="B545" s="4"/>
      <c r="C545" s="4"/>
      <c r="D545" s="4"/>
      <c r="E545" s="4"/>
      <c r="F545" s="51">
        <f t="shared" ca="1" si="19"/>
        <v>0.32781530408848114</v>
      </c>
      <c r="G545" s="4"/>
      <c r="H545" s="51">
        <f t="shared" ca="1" si="20"/>
        <v>0.66520309170536274</v>
      </c>
      <c r="I545" s="4"/>
      <c r="J545" s="4"/>
      <c r="K545" s="4"/>
      <c r="L545" s="4"/>
    </row>
    <row r="546" spans="1:12">
      <c r="A546" s="4"/>
      <c r="B546" s="4"/>
      <c r="C546" s="4"/>
      <c r="D546" s="4"/>
      <c r="E546" s="4"/>
      <c r="F546" s="51">
        <f t="shared" ca="1" si="19"/>
        <v>0.96334652540669563</v>
      </c>
      <c r="G546" s="4"/>
      <c r="H546" s="51">
        <f t="shared" ca="1" si="20"/>
        <v>0.61253060558287054</v>
      </c>
      <c r="I546" s="4"/>
      <c r="J546" s="4"/>
      <c r="K546" s="4"/>
      <c r="L546" s="4"/>
    </row>
    <row r="547" spans="1:12">
      <c r="A547" s="4"/>
      <c r="B547" s="4"/>
      <c r="C547" s="4"/>
      <c r="D547" s="4"/>
      <c r="E547" s="4"/>
      <c r="F547" s="51">
        <f t="shared" ca="1" si="19"/>
        <v>0.10982657628200487</v>
      </c>
      <c r="G547" s="4"/>
      <c r="H547" s="51">
        <f t="shared" ca="1" si="20"/>
        <v>0.44804477978688589</v>
      </c>
      <c r="I547" s="4"/>
      <c r="J547" s="4"/>
      <c r="K547" s="4"/>
      <c r="L547" s="4"/>
    </row>
    <row r="548" spans="1:12">
      <c r="A548" s="4"/>
      <c r="B548" s="4"/>
      <c r="C548" s="4"/>
      <c r="D548" s="4"/>
      <c r="E548" s="4"/>
      <c r="F548" s="51">
        <f t="shared" ca="1" si="19"/>
        <v>0.75283871726612084</v>
      </c>
      <c r="G548" s="4"/>
      <c r="H548" s="51">
        <f t="shared" ca="1" si="20"/>
        <v>0.28983029809275651</v>
      </c>
      <c r="I548" s="4"/>
      <c r="J548" s="4"/>
      <c r="K548" s="4"/>
      <c r="L548" s="4"/>
    </row>
    <row r="549" spans="1:12">
      <c r="A549" s="4"/>
      <c r="B549" s="4"/>
      <c r="C549" s="4"/>
      <c r="D549" s="4"/>
      <c r="E549" s="4"/>
      <c r="F549" s="51">
        <f t="shared" ca="1" si="19"/>
        <v>0.36338125994004211</v>
      </c>
      <c r="G549" s="4"/>
      <c r="H549" s="51">
        <f t="shared" ca="1" si="20"/>
        <v>0.270604402834491</v>
      </c>
      <c r="I549" s="4"/>
      <c r="J549" s="4"/>
      <c r="K549" s="4"/>
      <c r="L549" s="4"/>
    </row>
    <row r="550" spans="1:12">
      <c r="A550" s="4"/>
      <c r="B550" s="4"/>
      <c r="C550" s="4"/>
      <c r="D550" s="4"/>
      <c r="E550" s="4"/>
      <c r="F550" s="51">
        <f t="shared" ca="1" si="19"/>
        <v>0.56319296291093801</v>
      </c>
      <c r="G550" s="4"/>
      <c r="H550" s="51">
        <f t="shared" ca="1" si="20"/>
        <v>0.63642702724698652</v>
      </c>
      <c r="I550" s="4"/>
      <c r="J550" s="4"/>
      <c r="K550" s="4"/>
      <c r="L550" s="4"/>
    </row>
    <row r="551" spans="1:12">
      <c r="A551" s="4"/>
      <c r="B551" s="4"/>
      <c r="C551" s="4"/>
      <c r="D551" s="4"/>
      <c r="E551" s="4"/>
      <c r="F551" s="51">
        <f t="shared" ca="1" si="19"/>
        <v>9.166636053924937E-2</v>
      </c>
      <c r="G551" s="4"/>
      <c r="H551" s="51">
        <f t="shared" ca="1" si="20"/>
        <v>0.39235853869407317</v>
      </c>
      <c r="I551" s="4"/>
      <c r="J551" s="4"/>
      <c r="K551" s="4"/>
      <c r="L551" s="4"/>
    </row>
    <row r="552" spans="1:12">
      <c r="A552" s="4"/>
      <c r="B552" s="4"/>
      <c r="C552" s="4"/>
      <c r="D552" s="4"/>
      <c r="E552" s="4"/>
      <c r="F552" s="51">
        <f t="shared" ca="1" si="19"/>
        <v>0.19772344604428038</v>
      </c>
      <c r="G552" s="4"/>
      <c r="H552" s="51">
        <f t="shared" ca="1" si="20"/>
        <v>0.6243416925784433</v>
      </c>
      <c r="I552" s="4"/>
      <c r="J552" s="4"/>
      <c r="K552" s="4"/>
      <c r="L552" s="4"/>
    </row>
    <row r="553" spans="1:12">
      <c r="A553" s="4"/>
      <c r="B553" s="4"/>
      <c r="C553" s="4"/>
      <c r="D553" s="4"/>
      <c r="E553" s="4"/>
      <c r="F553" s="51">
        <f t="shared" ca="1" si="19"/>
        <v>9.3367606263906611E-2</v>
      </c>
      <c r="G553" s="4"/>
      <c r="H553" s="51">
        <f t="shared" ca="1" si="20"/>
        <v>0.31927310483796945</v>
      </c>
      <c r="I553" s="4"/>
      <c r="J553" s="4"/>
      <c r="K553" s="4"/>
      <c r="L553" s="4"/>
    </row>
    <row r="554" spans="1:12">
      <c r="A554" s="4"/>
      <c r="B554" s="4"/>
      <c r="C554" s="4"/>
      <c r="D554" s="4"/>
      <c r="E554" s="4"/>
      <c r="F554" s="51">
        <f t="shared" ca="1" si="19"/>
        <v>0.64914579999379063</v>
      </c>
      <c r="G554" s="4"/>
      <c r="H554" s="51">
        <f t="shared" ca="1" si="20"/>
        <v>0.49098447743418849</v>
      </c>
      <c r="I554" s="4"/>
      <c r="J554" s="4"/>
      <c r="K554" s="4"/>
      <c r="L554" s="4"/>
    </row>
    <row r="555" spans="1:12">
      <c r="A555" s="4"/>
      <c r="B555" s="4"/>
      <c r="C555" s="4"/>
      <c r="D555" s="4"/>
      <c r="E555" s="4"/>
      <c r="F555" s="51">
        <f t="shared" ca="1" si="19"/>
        <v>0.42310465636149774</v>
      </c>
      <c r="G555" s="4"/>
      <c r="H555" s="51">
        <f t="shared" ca="1" si="20"/>
        <v>0.51424161524635981</v>
      </c>
      <c r="I555" s="4"/>
      <c r="J555" s="4"/>
      <c r="K555" s="4"/>
      <c r="L555" s="4"/>
    </row>
    <row r="556" spans="1:12">
      <c r="A556" s="4"/>
      <c r="B556" s="4"/>
      <c r="C556" s="4"/>
      <c r="D556" s="4"/>
      <c r="E556" s="4"/>
      <c r="F556" s="51">
        <f t="shared" ca="1" si="19"/>
        <v>0.65826609636280531</v>
      </c>
      <c r="G556" s="4"/>
      <c r="H556" s="51">
        <f t="shared" ca="1" si="20"/>
        <v>0.48323120350891557</v>
      </c>
      <c r="I556" s="4"/>
      <c r="J556" s="4"/>
      <c r="K556" s="4"/>
      <c r="L556" s="4"/>
    </row>
    <row r="557" spans="1:12">
      <c r="A557" s="4"/>
      <c r="B557" s="4"/>
      <c r="C557" s="4"/>
      <c r="D557" s="4"/>
      <c r="E557" s="4"/>
      <c r="F557" s="51">
        <f t="shared" ca="1" si="19"/>
        <v>0.860194722896228</v>
      </c>
      <c r="G557" s="4"/>
      <c r="H557" s="51">
        <f t="shared" ca="1" si="20"/>
        <v>0.50523294712153333</v>
      </c>
      <c r="I557" s="4"/>
      <c r="J557" s="4"/>
      <c r="K557" s="4"/>
      <c r="L557" s="4"/>
    </row>
    <row r="558" spans="1:12">
      <c r="A558" s="4"/>
      <c r="B558" s="4"/>
      <c r="C558" s="4"/>
      <c r="D558" s="4"/>
      <c r="E558" s="4"/>
      <c r="F558" s="51">
        <f t="shared" ca="1" si="19"/>
        <v>0.17621503205628086</v>
      </c>
      <c r="G558" s="4"/>
      <c r="H558" s="51">
        <f t="shared" ca="1" si="20"/>
        <v>0.24424040024589844</v>
      </c>
      <c r="I558" s="4"/>
      <c r="J558" s="4"/>
      <c r="K558" s="4"/>
      <c r="L558" s="4"/>
    </row>
    <row r="559" spans="1:12">
      <c r="A559" s="4"/>
      <c r="B559" s="4"/>
      <c r="C559" s="4"/>
      <c r="D559" s="4"/>
      <c r="E559" s="4"/>
      <c r="F559" s="51">
        <f t="shared" ref="F559:F622" ca="1" si="21">RAND()</f>
        <v>0.43119468008139061</v>
      </c>
      <c r="G559" s="4"/>
      <c r="H559" s="51">
        <f t="shared" ref="H559:H622" ca="1" si="22">(RAND()+RAND()+RAND()+RAND())/4</f>
        <v>0.2843704427877588</v>
      </c>
      <c r="I559" s="4"/>
      <c r="J559" s="4"/>
      <c r="K559" s="4"/>
      <c r="L559" s="4"/>
    </row>
    <row r="560" spans="1:12">
      <c r="A560" s="4"/>
      <c r="B560" s="4"/>
      <c r="C560" s="4"/>
      <c r="D560" s="4"/>
      <c r="E560" s="4"/>
      <c r="F560" s="51">
        <f t="shared" ca="1" si="21"/>
        <v>4.0941013404554027E-3</v>
      </c>
      <c r="G560" s="4"/>
      <c r="H560" s="51">
        <f t="shared" ca="1" si="22"/>
        <v>8.4190092060823868E-2</v>
      </c>
      <c r="I560" s="4"/>
      <c r="J560" s="4"/>
      <c r="K560" s="4"/>
      <c r="L560" s="4"/>
    </row>
    <row r="561" spans="1:12">
      <c r="A561" s="4"/>
      <c r="B561" s="4"/>
      <c r="C561" s="4"/>
      <c r="D561" s="4"/>
      <c r="E561" s="4"/>
      <c r="F561" s="51">
        <f t="shared" ca="1" si="21"/>
        <v>0.36288481455736443</v>
      </c>
      <c r="G561" s="4"/>
      <c r="H561" s="51">
        <f t="shared" ca="1" si="22"/>
        <v>0.61801614624868217</v>
      </c>
      <c r="I561" s="4"/>
      <c r="J561" s="4"/>
      <c r="K561" s="4"/>
      <c r="L561" s="4"/>
    </row>
    <row r="562" spans="1:12">
      <c r="A562" s="4"/>
      <c r="B562" s="4"/>
      <c r="C562" s="4"/>
      <c r="D562" s="4"/>
      <c r="E562" s="4"/>
      <c r="F562" s="51">
        <f t="shared" ca="1" si="21"/>
        <v>0.27547266117495428</v>
      </c>
      <c r="G562" s="4"/>
      <c r="H562" s="51">
        <f t="shared" ca="1" si="22"/>
        <v>0.33382269852060387</v>
      </c>
      <c r="I562" s="4"/>
      <c r="J562" s="4"/>
      <c r="K562" s="4"/>
      <c r="L562" s="4"/>
    </row>
    <row r="563" spans="1:12">
      <c r="A563" s="4"/>
      <c r="B563" s="4"/>
      <c r="C563" s="4"/>
      <c r="D563" s="4"/>
      <c r="E563" s="4"/>
      <c r="F563" s="51">
        <f t="shared" ca="1" si="21"/>
        <v>0.32236246302556659</v>
      </c>
      <c r="G563" s="4"/>
      <c r="H563" s="51">
        <f t="shared" ca="1" si="22"/>
        <v>0.39274199699421797</v>
      </c>
      <c r="I563" s="4"/>
      <c r="J563" s="4"/>
      <c r="K563" s="4"/>
      <c r="L563" s="4"/>
    </row>
    <row r="564" spans="1:12">
      <c r="A564" s="4"/>
      <c r="B564" s="4"/>
      <c r="C564" s="4"/>
      <c r="D564" s="4"/>
      <c r="E564" s="4"/>
      <c r="F564" s="51">
        <f t="shared" ca="1" si="21"/>
        <v>0.43235284454614142</v>
      </c>
      <c r="G564" s="4"/>
      <c r="H564" s="51">
        <f t="shared" ca="1" si="22"/>
        <v>0.55436884988482538</v>
      </c>
      <c r="I564" s="4"/>
      <c r="J564" s="4"/>
      <c r="K564" s="4"/>
      <c r="L564" s="4"/>
    </row>
    <row r="565" spans="1:12">
      <c r="A565" s="4"/>
      <c r="B565" s="4"/>
      <c r="C565" s="4"/>
      <c r="D565" s="4"/>
      <c r="E565" s="4"/>
      <c r="F565" s="51">
        <f t="shared" ca="1" si="21"/>
        <v>0.67184569242696113</v>
      </c>
      <c r="G565" s="4"/>
      <c r="H565" s="51">
        <f t="shared" ca="1" si="22"/>
        <v>0.76500176315533597</v>
      </c>
      <c r="I565" s="4"/>
      <c r="J565" s="4"/>
      <c r="K565" s="4"/>
      <c r="L565" s="4"/>
    </row>
    <row r="566" spans="1:12">
      <c r="A566" s="4"/>
      <c r="B566" s="4"/>
      <c r="C566" s="4"/>
      <c r="D566" s="4"/>
      <c r="E566" s="4"/>
      <c r="F566" s="51">
        <f t="shared" ca="1" si="21"/>
        <v>0.96148090722708501</v>
      </c>
      <c r="G566" s="4"/>
      <c r="H566" s="51">
        <f t="shared" ca="1" si="22"/>
        <v>0.41766456780239875</v>
      </c>
      <c r="I566" s="4"/>
      <c r="J566" s="4"/>
      <c r="K566" s="4"/>
      <c r="L566" s="4"/>
    </row>
    <row r="567" spans="1:12">
      <c r="A567" s="4"/>
      <c r="B567" s="4"/>
      <c r="C567" s="4"/>
      <c r="D567" s="4"/>
      <c r="E567" s="4"/>
      <c r="F567" s="51">
        <f t="shared" ca="1" si="21"/>
        <v>0.51561402582946669</v>
      </c>
      <c r="G567" s="4"/>
      <c r="H567" s="51">
        <f t="shared" ca="1" si="22"/>
        <v>0.38009868133132829</v>
      </c>
      <c r="I567" s="4"/>
      <c r="J567" s="4"/>
      <c r="K567" s="4"/>
      <c r="L567" s="4"/>
    </row>
    <row r="568" spans="1:12">
      <c r="A568" s="4"/>
      <c r="B568" s="4"/>
      <c r="C568" s="4"/>
      <c r="D568" s="4"/>
      <c r="E568" s="4"/>
      <c r="F568" s="51">
        <f t="shared" ca="1" si="21"/>
        <v>0.41900322424441117</v>
      </c>
      <c r="G568" s="4"/>
      <c r="H568" s="51">
        <f t="shared" ca="1" si="22"/>
        <v>0.38566952348166006</v>
      </c>
      <c r="I568" s="4"/>
      <c r="J568" s="4"/>
      <c r="K568" s="4"/>
      <c r="L568" s="4"/>
    </row>
    <row r="569" spans="1:12">
      <c r="A569" s="4"/>
      <c r="B569" s="4"/>
      <c r="C569" s="4"/>
      <c r="D569" s="4"/>
      <c r="E569" s="4"/>
      <c r="F569" s="51">
        <f t="shared" ca="1" si="21"/>
        <v>0.38216745300697763</v>
      </c>
      <c r="G569" s="4"/>
      <c r="H569" s="51">
        <f t="shared" ca="1" si="22"/>
        <v>0.51600133702238637</v>
      </c>
      <c r="I569" s="4"/>
      <c r="J569" s="4"/>
      <c r="K569" s="4"/>
      <c r="L569" s="4"/>
    </row>
    <row r="570" spans="1:12">
      <c r="A570" s="4"/>
      <c r="B570" s="4"/>
      <c r="C570" s="4"/>
      <c r="D570" s="4"/>
      <c r="E570" s="4"/>
      <c r="F570" s="51">
        <f t="shared" ca="1" si="21"/>
        <v>0.50833387587523637</v>
      </c>
      <c r="G570" s="4"/>
      <c r="H570" s="51">
        <f t="shared" ca="1" si="22"/>
        <v>0.52701649041589138</v>
      </c>
      <c r="I570" s="4"/>
      <c r="J570" s="4"/>
      <c r="K570" s="4"/>
      <c r="L570" s="4"/>
    </row>
    <row r="571" spans="1:12">
      <c r="A571" s="4"/>
      <c r="B571" s="4"/>
      <c r="C571" s="4"/>
      <c r="D571" s="4"/>
      <c r="E571" s="4"/>
      <c r="F571" s="51">
        <f t="shared" ca="1" si="21"/>
        <v>0.93744513774372429</v>
      </c>
      <c r="G571" s="4"/>
      <c r="H571" s="51">
        <f t="shared" ca="1" si="22"/>
        <v>0.28762654302046459</v>
      </c>
      <c r="I571" s="4"/>
      <c r="J571" s="4"/>
      <c r="K571" s="4"/>
      <c r="L571" s="4"/>
    </row>
    <row r="572" spans="1:12">
      <c r="A572" s="4"/>
      <c r="B572" s="4"/>
      <c r="C572" s="4"/>
      <c r="D572" s="4"/>
      <c r="E572" s="4"/>
      <c r="F572" s="51">
        <f t="shared" ca="1" si="21"/>
        <v>0.94372693761493609</v>
      </c>
      <c r="G572" s="4"/>
      <c r="H572" s="51">
        <f t="shared" ca="1" si="22"/>
        <v>0.36249199016044747</v>
      </c>
      <c r="I572" s="4"/>
      <c r="J572" s="4"/>
      <c r="K572" s="4"/>
      <c r="L572" s="4"/>
    </row>
    <row r="573" spans="1:12">
      <c r="A573" s="4"/>
      <c r="B573" s="4"/>
      <c r="C573" s="4"/>
      <c r="D573" s="4"/>
      <c r="E573" s="4"/>
      <c r="F573" s="51">
        <f t="shared" ca="1" si="21"/>
        <v>0.40587084467415691</v>
      </c>
      <c r="G573" s="4"/>
      <c r="H573" s="51">
        <f t="shared" ca="1" si="22"/>
        <v>0.38118892752490224</v>
      </c>
      <c r="I573" s="4"/>
      <c r="J573" s="4"/>
      <c r="K573" s="4"/>
      <c r="L573" s="4"/>
    </row>
    <row r="574" spans="1:12">
      <c r="A574" s="4"/>
      <c r="B574" s="4"/>
      <c r="C574" s="4"/>
      <c r="D574" s="4"/>
      <c r="E574" s="4"/>
      <c r="F574" s="51">
        <f t="shared" ca="1" si="21"/>
        <v>0.33526481948101927</v>
      </c>
      <c r="G574" s="4"/>
      <c r="H574" s="51">
        <f t="shared" ca="1" si="22"/>
        <v>0.3584001395488372</v>
      </c>
      <c r="I574" s="4"/>
      <c r="J574" s="4"/>
      <c r="K574" s="4"/>
      <c r="L574" s="4"/>
    </row>
    <row r="575" spans="1:12">
      <c r="A575" s="4"/>
      <c r="B575" s="4"/>
      <c r="C575" s="4"/>
      <c r="D575" s="4"/>
      <c r="E575" s="4"/>
      <c r="F575" s="51">
        <f t="shared" ca="1" si="21"/>
        <v>0.90243382121469995</v>
      </c>
      <c r="G575" s="4"/>
      <c r="H575" s="51">
        <f t="shared" ca="1" si="22"/>
        <v>0.35785331827492251</v>
      </c>
      <c r="I575" s="4"/>
      <c r="J575" s="4"/>
      <c r="K575" s="4"/>
      <c r="L575" s="4"/>
    </row>
    <row r="576" spans="1:12">
      <c r="A576" s="4"/>
      <c r="B576" s="4"/>
      <c r="C576" s="4"/>
      <c r="D576" s="4"/>
      <c r="E576" s="4"/>
      <c r="F576" s="51">
        <f t="shared" ca="1" si="21"/>
        <v>0.19674106550014026</v>
      </c>
      <c r="G576" s="4"/>
      <c r="H576" s="51">
        <f t="shared" ca="1" si="22"/>
        <v>0.42917486377205316</v>
      </c>
      <c r="I576" s="4"/>
      <c r="J576" s="4"/>
      <c r="K576" s="4"/>
      <c r="L576" s="4"/>
    </row>
    <row r="577" spans="1:12">
      <c r="A577" s="4"/>
      <c r="B577" s="4"/>
      <c r="C577" s="4"/>
      <c r="D577" s="4"/>
      <c r="E577" s="4"/>
      <c r="F577" s="51">
        <f t="shared" ca="1" si="21"/>
        <v>0.17269515430687576</v>
      </c>
      <c r="G577" s="4"/>
      <c r="H577" s="51">
        <f t="shared" ca="1" si="22"/>
        <v>0.5578486876640345</v>
      </c>
      <c r="I577" s="4"/>
      <c r="J577" s="4"/>
      <c r="K577" s="4"/>
      <c r="L577" s="4"/>
    </row>
    <row r="578" spans="1:12">
      <c r="A578" s="4"/>
      <c r="B578" s="4"/>
      <c r="C578" s="4"/>
      <c r="D578" s="4"/>
      <c r="E578" s="4"/>
      <c r="F578" s="51">
        <f t="shared" ca="1" si="21"/>
        <v>0.3449538778780401</v>
      </c>
      <c r="G578" s="4"/>
      <c r="H578" s="51">
        <f t="shared" ca="1" si="22"/>
        <v>0.49665687233564182</v>
      </c>
      <c r="I578" s="4"/>
      <c r="J578" s="4"/>
      <c r="K578" s="4"/>
      <c r="L578" s="4"/>
    </row>
    <row r="579" spans="1:12">
      <c r="A579" s="4"/>
      <c r="B579" s="4"/>
      <c r="C579" s="4"/>
      <c r="D579" s="4"/>
      <c r="E579" s="4"/>
      <c r="F579" s="51">
        <f t="shared" ca="1" si="21"/>
        <v>0.37493813742828597</v>
      </c>
      <c r="G579" s="4"/>
      <c r="H579" s="51">
        <f t="shared" ca="1" si="22"/>
        <v>0.55858340755587199</v>
      </c>
      <c r="I579" s="4"/>
      <c r="J579" s="4"/>
      <c r="K579" s="4"/>
      <c r="L579" s="4"/>
    </row>
    <row r="580" spans="1:12">
      <c r="A580" s="4"/>
      <c r="B580" s="4"/>
      <c r="C580" s="4"/>
      <c r="D580" s="4"/>
      <c r="E580" s="4"/>
      <c r="F580" s="51">
        <f t="shared" ca="1" si="21"/>
        <v>0.46838243944711022</v>
      </c>
      <c r="G580" s="4"/>
      <c r="H580" s="51">
        <f t="shared" ca="1" si="22"/>
        <v>0.4417188751795596</v>
      </c>
      <c r="I580" s="4"/>
      <c r="J580" s="4"/>
      <c r="K580" s="4"/>
      <c r="L580" s="4"/>
    </row>
    <row r="581" spans="1:12">
      <c r="A581" s="4"/>
      <c r="B581" s="4"/>
      <c r="C581" s="4"/>
      <c r="D581" s="4"/>
      <c r="E581" s="4"/>
      <c r="F581" s="51">
        <f t="shared" ca="1" si="21"/>
        <v>0.20405241764397297</v>
      </c>
      <c r="G581" s="4"/>
      <c r="H581" s="51">
        <f t="shared" ca="1" si="22"/>
        <v>0.35896389196979023</v>
      </c>
      <c r="I581" s="4"/>
      <c r="J581" s="4"/>
      <c r="K581" s="4"/>
      <c r="L581" s="4"/>
    </row>
    <row r="582" spans="1:12">
      <c r="A582" s="4"/>
      <c r="B582" s="4"/>
      <c r="C582" s="4"/>
      <c r="D582" s="4"/>
      <c r="E582" s="4"/>
      <c r="F582" s="51">
        <f t="shared" ca="1" si="21"/>
        <v>0.60439544431294856</v>
      </c>
      <c r="G582" s="4"/>
      <c r="H582" s="51">
        <f t="shared" ca="1" si="22"/>
        <v>0.40584053976797863</v>
      </c>
      <c r="I582" s="4"/>
      <c r="J582" s="4"/>
      <c r="K582" s="4"/>
      <c r="L582" s="4"/>
    </row>
    <row r="583" spans="1:12">
      <c r="A583" s="4"/>
      <c r="B583" s="4"/>
      <c r="C583" s="4"/>
      <c r="D583" s="4"/>
      <c r="E583" s="4"/>
      <c r="F583" s="51">
        <f t="shared" ca="1" si="21"/>
        <v>0.82630213739889191</v>
      </c>
      <c r="G583" s="4"/>
      <c r="H583" s="51">
        <f t="shared" ca="1" si="22"/>
        <v>0.45192752593298602</v>
      </c>
      <c r="I583" s="4"/>
      <c r="J583" s="4"/>
      <c r="K583" s="4"/>
      <c r="L583" s="4"/>
    </row>
    <row r="584" spans="1:12">
      <c r="A584" s="4"/>
      <c r="B584" s="4"/>
      <c r="C584" s="4"/>
      <c r="D584" s="4"/>
      <c r="E584" s="4"/>
      <c r="F584" s="51">
        <f t="shared" ca="1" si="21"/>
        <v>0.79008934600579939</v>
      </c>
      <c r="G584" s="4"/>
      <c r="H584" s="51">
        <f t="shared" ca="1" si="22"/>
        <v>0.64591119510817252</v>
      </c>
      <c r="I584" s="4"/>
      <c r="J584" s="4"/>
      <c r="K584" s="4"/>
      <c r="L584" s="4"/>
    </row>
    <row r="585" spans="1:12">
      <c r="A585" s="4"/>
      <c r="B585" s="4"/>
      <c r="C585" s="4"/>
      <c r="D585" s="4"/>
      <c r="E585" s="4"/>
      <c r="F585" s="51">
        <f t="shared" ca="1" si="21"/>
        <v>0.41699685675757625</v>
      </c>
      <c r="G585" s="4"/>
      <c r="H585" s="51">
        <f t="shared" ca="1" si="22"/>
        <v>0.65692055066938471</v>
      </c>
      <c r="I585" s="4"/>
      <c r="J585" s="4"/>
      <c r="K585" s="4"/>
      <c r="L585" s="4"/>
    </row>
    <row r="586" spans="1:12">
      <c r="A586" s="4"/>
      <c r="B586" s="4"/>
      <c r="C586" s="4"/>
      <c r="D586" s="4"/>
      <c r="E586" s="4"/>
      <c r="F586" s="51">
        <f t="shared" ca="1" si="21"/>
        <v>0.46176664153837854</v>
      </c>
      <c r="G586" s="4"/>
      <c r="H586" s="51">
        <f t="shared" ca="1" si="22"/>
        <v>0.70397827170264982</v>
      </c>
      <c r="I586" s="4"/>
      <c r="J586" s="4"/>
      <c r="K586" s="4"/>
      <c r="L586" s="4"/>
    </row>
    <row r="587" spans="1:12">
      <c r="A587" s="4"/>
      <c r="B587" s="4"/>
      <c r="C587" s="4"/>
      <c r="D587" s="4"/>
      <c r="E587" s="4"/>
      <c r="F587" s="51">
        <f t="shared" ca="1" si="21"/>
        <v>0.76403345523231703</v>
      </c>
      <c r="G587" s="4"/>
      <c r="H587" s="51">
        <f t="shared" ca="1" si="22"/>
        <v>0.59815720600709155</v>
      </c>
      <c r="I587" s="4"/>
      <c r="J587" s="4"/>
      <c r="K587" s="4"/>
      <c r="L587" s="4"/>
    </row>
    <row r="588" spans="1:12">
      <c r="A588" s="4"/>
      <c r="B588" s="4"/>
      <c r="C588" s="4"/>
      <c r="D588" s="4"/>
      <c r="E588" s="4"/>
      <c r="F588" s="51">
        <f t="shared" ca="1" si="21"/>
        <v>0.88539168242242483</v>
      </c>
      <c r="G588" s="4"/>
      <c r="H588" s="51">
        <f t="shared" ca="1" si="22"/>
        <v>0.31649224096089495</v>
      </c>
      <c r="I588" s="4"/>
      <c r="J588" s="4"/>
      <c r="K588" s="4"/>
      <c r="L588" s="4"/>
    </row>
    <row r="589" spans="1:12">
      <c r="A589" s="4"/>
      <c r="B589" s="4"/>
      <c r="C589" s="4"/>
      <c r="D589" s="4"/>
      <c r="E589" s="4"/>
      <c r="F589" s="51">
        <f t="shared" ca="1" si="21"/>
        <v>0.6677707714193547</v>
      </c>
      <c r="G589" s="4"/>
      <c r="H589" s="51">
        <f t="shared" ca="1" si="22"/>
        <v>0.47130700385785951</v>
      </c>
      <c r="I589" s="4"/>
      <c r="J589" s="4"/>
      <c r="K589" s="4"/>
      <c r="L589" s="4"/>
    </row>
    <row r="590" spans="1:12">
      <c r="A590" s="4"/>
      <c r="B590" s="4"/>
      <c r="C590" s="4"/>
      <c r="D590" s="4"/>
      <c r="E590" s="4"/>
      <c r="F590" s="51">
        <f t="shared" ca="1" si="21"/>
        <v>0.62481536387385117</v>
      </c>
      <c r="G590" s="4"/>
      <c r="H590" s="51">
        <f t="shared" ca="1" si="22"/>
        <v>0.2203706180127811</v>
      </c>
      <c r="I590" s="4"/>
      <c r="J590" s="4"/>
      <c r="K590" s="4"/>
      <c r="L590" s="4"/>
    </row>
    <row r="591" spans="1:12">
      <c r="A591" s="4"/>
      <c r="B591" s="4"/>
      <c r="C591" s="4"/>
      <c r="D591" s="4"/>
      <c r="E591" s="4"/>
      <c r="F591" s="51">
        <f t="shared" ca="1" si="21"/>
        <v>0.75931579937348281</v>
      </c>
      <c r="G591" s="4"/>
      <c r="H591" s="51">
        <f t="shared" ca="1" si="22"/>
        <v>0.49217661983362149</v>
      </c>
      <c r="I591" s="4"/>
      <c r="J591" s="4"/>
      <c r="K591" s="4"/>
      <c r="L591" s="4"/>
    </row>
    <row r="592" spans="1:12">
      <c r="A592" s="4"/>
      <c r="B592" s="4"/>
      <c r="C592" s="4"/>
      <c r="D592" s="4"/>
      <c r="E592" s="4"/>
      <c r="F592" s="51">
        <f t="shared" ca="1" si="21"/>
        <v>0.14889521719003862</v>
      </c>
      <c r="G592" s="4"/>
      <c r="H592" s="51">
        <f t="shared" ca="1" si="22"/>
        <v>0.32216855465681649</v>
      </c>
      <c r="I592" s="4"/>
      <c r="J592" s="4"/>
      <c r="K592" s="4"/>
      <c r="L592" s="4"/>
    </row>
    <row r="593" spans="1:12">
      <c r="A593" s="4"/>
      <c r="B593" s="4"/>
      <c r="C593" s="4"/>
      <c r="D593" s="4"/>
      <c r="E593" s="4"/>
      <c r="F593" s="51">
        <f t="shared" ca="1" si="21"/>
        <v>0.22051347813611377</v>
      </c>
      <c r="G593" s="4"/>
      <c r="H593" s="51">
        <f t="shared" ca="1" si="22"/>
        <v>0.35215571500659421</v>
      </c>
      <c r="I593" s="4"/>
      <c r="J593" s="4"/>
      <c r="K593" s="4"/>
      <c r="L593" s="4"/>
    </row>
    <row r="594" spans="1:12">
      <c r="A594" s="4"/>
      <c r="B594" s="4"/>
      <c r="C594" s="4"/>
      <c r="D594" s="4"/>
      <c r="E594" s="4"/>
      <c r="F594" s="51">
        <f t="shared" ca="1" si="21"/>
        <v>0.22631002395871525</v>
      </c>
      <c r="G594" s="4"/>
      <c r="H594" s="51">
        <f t="shared" ca="1" si="22"/>
        <v>0.6747294094959112</v>
      </c>
      <c r="I594" s="4"/>
      <c r="J594" s="4"/>
      <c r="K594" s="4"/>
      <c r="L594" s="4"/>
    </row>
    <row r="595" spans="1:12">
      <c r="A595" s="4"/>
      <c r="B595" s="4"/>
      <c r="C595" s="4"/>
      <c r="D595" s="4"/>
      <c r="E595" s="4"/>
      <c r="F595" s="51">
        <f t="shared" ca="1" si="21"/>
        <v>0.8608632249085082</v>
      </c>
      <c r="G595" s="4"/>
      <c r="H595" s="51">
        <f t="shared" ca="1" si="22"/>
        <v>0.26313019230462054</v>
      </c>
      <c r="I595" s="4"/>
      <c r="J595" s="4"/>
      <c r="K595" s="4"/>
      <c r="L595" s="4"/>
    </row>
    <row r="596" spans="1:12">
      <c r="A596" s="4"/>
      <c r="B596" s="4"/>
      <c r="C596" s="4"/>
      <c r="D596" s="4"/>
      <c r="E596" s="4"/>
      <c r="F596" s="51">
        <f t="shared" ca="1" si="21"/>
        <v>9.2273389923899773E-2</v>
      </c>
      <c r="G596" s="4"/>
      <c r="H596" s="51">
        <f t="shared" ca="1" si="22"/>
        <v>0.35127277150795572</v>
      </c>
      <c r="I596" s="4"/>
      <c r="J596" s="4"/>
      <c r="K596" s="4"/>
      <c r="L596" s="4"/>
    </row>
    <row r="597" spans="1:12">
      <c r="A597" s="4"/>
      <c r="B597" s="4"/>
      <c r="C597" s="4"/>
      <c r="D597" s="4"/>
      <c r="E597" s="4"/>
      <c r="F597" s="51">
        <f t="shared" ca="1" si="21"/>
        <v>0.11177339346757986</v>
      </c>
      <c r="G597" s="4"/>
      <c r="H597" s="51">
        <f t="shared" ca="1" si="22"/>
        <v>0.39804690499953288</v>
      </c>
      <c r="I597" s="4"/>
      <c r="J597" s="4"/>
      <c r="K597" s="4"/>
      <c r="L597" s="4"/>
    </row>
    <row r="598" spans="1:12">
      <c r="A598" s="4"/>
      <c r="B598" s="4"/>
      <c r="C598" s="4"/>
      <c r="D598" s="4"/>
      <c r="E598" s="4"/>
      <c r="F598" s="51">
        <f t="shared" ca="1" si="21"/>
        <v>0.5175932927526351</v>
      </c>
      <c r="G598" s="4"/>
      <c r="H598" s="51">
        <f t="shared" ca="1" si="22"/>
        <v>0.5259157474589764</v>
      </c>
      <c r="I598" s="4"/>
      <c r="J598" s="4"/>
      <c r="K598" s="4"/>
      <c r="L598" s="4"/>
    </row>
    <row r="599" spans="1:12">
      <c r="A599" s="4"/>
      <c r="B599" s="4"/>
      <c r="C599" s="4"/>
      <c r="D599" s="4"/>
      <c r="E599" s="4"/>
      <c r="F599" s="51">
        <f t="shared" ca="1" si="21"/>
        <v>0.25374677398844447</v>
      </c>
      <c r="G599" s="4"/>
      <c r="H599" s="51">
        <f t="shared" ca="1" si="22"/>
        <v>0.74328307623969359</v>
      </c>
      <c r="I599" s="4"/>
      <c r="J599" s="4"/>
      <c r="K599" s="4"/>
      <c r="L599" s="4"/>
    </row>
    <row r="600" spans="1:12">
      <c r="A600" s="4"/>
      <c r="B600" s="4"/>
      <c r="C600" s="4"/>
      <c r="D600" s="4"/>
      <c r="E600" s="4"/>
      <c r="F600" s="51">
        <f t="shared" ca="1" si="21"/>
        <v>0.28053846115022285</v>
      </c>
      <c r="G600" s="4"/>
      <c r="H600" s="51">
        <f t="shared" ca="1" si="22"/>
        <v>0.58535809886379764</v>
      </c>
      <c r="I600" s="4"/>
      <c r="J600" s="4"/>
      <c r="K600" s="4"/>
      <c r="L600" s="4"/>
    </row>
    <row r="601" spans="1:12">
      <c r="A601" s="4"/>
      <c r="B601" s="4"/>
      <c r="C601" s="4"/>
      <c r="D601" s="4"/>
      <c r="E601" s="4"/>
      <c r="F601" s="51">
        <f t="shared" ca="1" si="21"/>
        <v>3.5354643925259444E-2</v>
      </c>
      <c r="G601" s="4"/>
      <c r="H601" s="51">
        <f t="shared" ca="1" si="22"/>
        <v>0.5882193657219511</v>
      </c>
      <c r="I601" s="4"/>
      <c r="J601" s="4"/>
      <c r="K601" s="4"/>
      <c r="L601" s="4"/>
    </row>
    <row r="602" spans="1:12">
      <c r="A602" s="4"/>
      <c r="B602" s="4"/>
      <c r="C602" s="4"/>
      <c r="D602" s="4"/>
      <c r="E602" s="4"/>
      <c r="F602" s="51">
        <f t="shared" ca="1" si="21"/>
        <v>0.483389315016855</v>
      </c>
      <c r="G602" s="4"/>
      <c r="H602" s="51">
        <f t="shared" ca="1" si="22"/>
        <v>0.46376164041022361</v>
      </c>
      <c r="I602" s="4"/>
      <c r="J602" s="4"/>
      <c r="K602" s="4"/>
      <c r="L602" s="4"/>
    </row>
    <row r="603" spans="1:12">
      <c r="A603" s="4"/>
      <c r="B603" s="4"/>
      <c r="C603" s="4"/>
      <c r="D603" s="4"/>
      <c r="E603" s="4"/>
      <c r="F603" s="51">
        <f t="shared" ca="1" si="21"/>
        <v>0.26883164071036647</v>
      </c>
      <c r="G603" s="4"/>
      <c r="H603" s="51">
        <f t="shared" ca="1" si="22"/>
        <v>0.32976986178627726</v>
      </c>
      <c r="I603" s="4"/>
      <c r="J603" s="4"/>
      <c r="K603" s="4"/>
      <c r="L603" s="4"/>
    </row>
    <row r="604" spans="1:12">
      <c r="A604" s="4"/>
      <c r="B604" s="4"/>
      <c r="C604" s="4"/>
      <c r="D604" s="4"/>
      <c r="E604" s="4"/>
      <c r="F604" s="51">
        <f t="shared" ca="1" si="21"/>
        <v>0.87249694482586659</v>
      </c>
      <c r="G604" s="4"/>
      <c r="H604" s="51">
        <f t="shared" ca="1" si="22"/>
        <v>0.46552185737878837</v>
      </c>
      <c r="I604" s="4"/>
      <c r="J604" s="4"/>
      <c r="K604" s="4"/>
      <c r="L604" s="4"/>
    </row>
    <row r="605" spans="1:12">
      <c r="A605" s="4"/>
      <c r="B605" s="4"/>
      <c r="C605" s="4"/>
      <c r="D605" s="4"/>
      <c r="E605" s="4"/>
      <c r="F605" s="51">
        <f t="shared" ca="1" si="21"/>
        <v>0.54110961930915535</v>
      </c>
      <c r="G605" s="4"/>
      <c r="H605" s="51">
        <f t="shared" ca="1" si="22"/>
        <v>0.2580138996812994</v>
      </c>
      <c r="I605" s="4"/>
      <c r="J605" s="4"/>
      <c r="K605" s="4"/>
      <c r="L605" s="4"/>
    </row>
    <row r="606" spans="1:12">
      <c r="A606" s="4"/>
      <c r="B606" s="4"/>
      <c r="C606" s="4"/>
      <c r="D606" s="4"/>
      <c r="E606" s="4"/>
      <c r="F606" s="51">
        <f t="shared" ca="1" si="21"/>
        <v>0.13813479373946103</v>
      </c>
      <c r="G606" s="4"/>
      <c r="H606" s="51">
        <f t="shared" ca="1" si="22"/>
        <v>0.26993840234422134</v>
      </c>
      <c r="I606" s="4"/>
      <c r="J606" s="4"/>
      <c r="K606" s="4"/>
      <c r="L606" s="4"/>
    </row>
    <row r="607" spans="1:12">
      <c r="A607" s="4"/>
      <c r="B607" s="4"/>
      <c r="C607" s="4"/>
      <c r="D607" s="4"/>
      <c r="E607" s="4"/>
      <c r="F607" s="51">
        <f t="shared" ca="1" si="21"/>
        <v>0.16593344173335911</v>
      </c>
      <c r="G607" s="4"/>
      <c r="H607" s="51">
        <f t="shared" ca="1" si="22"/>
        <v>0.82972185519113018</v>
      </c>
      <c r="I607" s="4"/>
      <c r="J607" s="4"/>
      <c r="K607" s="4"/>
      <c r="L607" s="4"/>
    </row>
    <row r="608" spans="1:12">
      <c r="A608" s="4"/>
      <c r="B608" s="4"/>
      <c r="C608" s="4"/>
      <c r="D608" s="4"/>
      <c r="E608" s="4"/>
      <c r="F608" s="51">
        <f t="shared" ca="1" si="21"/>
        <v>0.77433282807063353</v>
      </c>
      <c r="G608" s="4"/>
      <c r="H608" s="51">
        <f t="shared" ca="1" si="22"/>
        <v>0.29362000932933741</v>
      </c>
      <c r="I608" s="4"/>
      <c r="J608" s="4"/>
      <c r="K608" s="4"/>
      <c r="L608" s="4"/>
    </row>
    <row r="609" spans="1:12">
      <c r="A609" s="4"/>
      <c r="B609" s="4"/>
      <c r="C609" s="4"/>
      <c r="D609" s="4"/>
      <c r="E609" s="4"/>
      <c r="F609" s="51">
        <f t="shared" ca="1" si="21"/>
        <v>0.44597004259064821</v>
      </c>
      <c r="G609" s="4"/>
      <c r="H609" s="51">
        <f t="shared" ca="1" si="22"/>
        <v>0.57471983776173652</v>
      </c>
      <c r="I609" s="4"/>
      <c r="J609" s="4"/>
      <c r="K609" s="4"/>
      <c r="L609" s="4"/>
    </row>
    <row r="610" spans="1:12">
      <c r="A610" s="4"/>
      <c r="B610" s="4"/>
      <c r="C610" s="4"/>
      <c r="D610" s="4"/>
      <c r="E610" s="4"/>
      <c r="F610" s="51">
        <f t="shared" ca="1" si="21"/>
        <v>0.62148865898052885</v>
      </c>
      <c r="G610" s="4"/>
      <c r="H610" s="51">
        <f t="shared" ca="1" si="22"/>
        <v>0.53891384149091837</v>
      </c>
      <c r="I610" s="4"/>
      <c r="J610" s="4"/>
      <c r="K610" s="4"/>
      <c r="L610" s="4"/>
    </row>
    <row r="611" spans="1:12">
      <c r="A611" s="4"/>
      <c r="B611" s="4"/>
      <c r="C611" s="4"/>
      <c r="D611" s="4"/>
      <c r="E611" s="4"/>
      <c r="F611" s="51">
        <f t="shared" ca="1" si="21"/>
        <v>0.26057360388429329</v>
      </c>
      <c r="G611" s="4"/>
      <c r="H611" s="51">
        <f t="shared" ca="1" si="22"/>
        <v>0.58017824107149218</v>
      </c>
      <c r="I611" s="4"/>
      <c r="J611" s="4"/>
      <c r="K611" s="4"/>
      <c r="L611" s="4"/>
    </row>
    <row r="612" spans="1:12">
      <c r="A612" s="4"/>
      <c r="B612" s="4"/>
      <c r="C612" s="4"/>
      <c r="D612" s="4"/>
      <c r="E612" s="4"/>
      <c r="F612" s="51">
        <f t="shared" ca="1" si="21"/>
        <v>0.4538555563797867</v>
      </c>
      <c r="G612" s="4"/>
      <c r="H612" s="51">
        <f t="shared" ca="1" si="22"/>
        <v>0.79926018068969484</v>
      </c>
      <c r="I612" s="4"/>
      <c r="J612" s="4"/>
      <c r="K612" s="4"/>
      <c r="L612" s="4"/>
    </row>
    <row r="613" spans="1:12">
      <c r="A613" s="4"/>
      <c r="B613" s="4"/>
      <c r="C613" s="4"/>
      <c r="D613" s="4"/>
      <c r="E613" s="4"/>
      <c r="F613" s="51">
        <f t="shared" ca="1" si="21"/>
        <v>0.6242062377741725</v>
      </c>
      <c r="G613" s="4"/>
      <c r="H613" s="51">
        <f t="shared" ca="1" si="22"/>
        <v>0.72917174308743804</v>
      </c>
      <c r="I613" s="4"/>
      <c r="J613" s="4"/>
      <c r="K613" s="4"/>
      <c r="L613" s="4"/>
    </row>
    <row r="614" spans="1:12">
      <c r="A614" s="4"/>
      <c r="B614" s="4"/>
      <c r="C614" s="4"/>
      <c r="D614" s="4"/>
      <c r="E614" s="4"/>
      <c r="F614" s="51">
        <f t="shared" ca="1" si="21"/>
        <v>0.41702795120539948</v>
      </c>
      <c r="G614" s="4"/>
      <c r="H614" s="51">
        <f t="shared" ca="1" si="22"/>
        <v>0.68125771773810651</v>
      </c>
      <c r="I614" s="4"/>
      <c r="J614" s="4"/>
      <c r="K614" s="4"/>
      <c r="L614" s="4"/>
    </row>
    <row r="615" spans="1:12">
      <c r="A615" s="4"/>
      <c r="B615" s="4"/>
      <c r="C615" s="4"/>
      <c r="D615" s="4"/>
      <c r="E615" s="4"/>
      <c r="F615" s="51">
        <f t="shared" ca="1" si="21"/>
        <v>0.75977172845494534</v>
      </c>
      <c r="G615" s="4"/>
      <c r="H615" s="51">
        <f t="shared" ca="1" si="22"/>
        <v>0.56693714454382405</v>
      </c>
      <c r="I615" s="4"/>
      <c r="J615" s="4"/>
      <c r="K615" s="4"/>
      <c r="L615" s="4"/>
    </row>
    <row r="616" spans="1:12">
      <c r="A616" s="4"/>
      <c r="B616" s="4"/>
      <c r="C616" s="4"/>
      <c r="D616" s="4"/>
      <c r="E616" s="4"/>
      <c r="F616" s="51">
        <f t="shared" ca="1" si="21"/>
        <v>0.85005374351124496</v>
      </c>
      <c r="G616" s="4"/>
      <c r="H616" s="51">
        <f t="shared" ca="1" si="22"/>
        <v>0.44420044006194903</v>
      </c>
      <c r="I616" s="4"/>
      <c r="J616" s="4"/>
      <c r="K616" s="4"/>
      <c r="L616" s="4"/>
    </row>
    <row r="617" spans="1:12">
      <c r="A617" s="4"/>
      <c r="B617" s="4"/>
      <c r="C617" s="4"/>
      <c r="D617" s="4"/>
      <c r="E617" s="4"/>
      <c r="F617" s="51">
        <f t="shared" ca="1" si="21"/>
        <v>0.19713735812996647</v>
      </c>
      <c r="G617" s="4"/>
      <c r="H617" s="51">
        <f t="shared" ca="1" si="22"/>
        <v>0.56423191186514954</v>
      </c>
      <c r="I617" s="4"/>
      <c r="J617" s="4"/>
      <c r="K617" s="4"/>
      <c r="L617" s="4"/>
    </row>
    <row r="618" spans="1:12">
      <c r="A618" s="4"/>
      <c r="B618" s="4"/>
      <c r="C618" s="4"/>
      <c r="D618" s="4"/>
      <c r="E618" s="4"/>
      <c r="F618" s="51">
        <f t="shared" ca="1" si="21"/>
        <v>0.65206748751541643</v>
      </c>
      <c r="G618" s="4"/>
      <c r="H618" s="51">
        <f t="shared" ca="1" si="22"/>
        <v>0.23781628242999769</v>
      </c>
      <c r="I618" s="4"/>
      <c r="J618" s="4"/>
      <c r="K618" s="4"/>
      <c r="L618" s="4"/>
    </row>
    <row r="619" spans="1:12">
      <c r="A619" s="4"/>
      <c r="B619" s="4"/>
      <c r="C619" s="4"/>
      <c r="D619" s="4"/>
      <c r="E619" s="4"/>
      <c r="F619" s="51">
        <f t="shared" ca="1" si="21"/>
        <v>0.67439065046550795</v>
      </c>
      <c r="G619" s="4"/>
      <c r="H619" s="51">
        <f t="shared" ca="1" si="22"/>
        <v>0.41781241389403628</v>
      </c>
      <c r="I619" s="4"/>
      <c r="J619" s="4"/>
      <c r="K619" s="4"/>
      <c r="L619" s="4"/>
    </row>
    <row r="620" spans="1:12">
      <c r="A620" s="4"/>
      <c r="B620" s="4"/>
      <c r="C620" s="4"/>
      <c r="D620" s="4"/>
      <c r="E620" s="4"/>
      <c r="F620" s="51">
        <f t="shared" ca="1" si="21"/>
        <v>3.9419848940320801E-3</v>
      </c>
      <c r="G620" s="4"/>
      <c r="H620" s="51">
        <f t="shared" ca="1" si="22"/>
        <v>0.42049427888626467</v>
      </c>
      <c r="I620" s="4"/>
      <c r="J620" s="4"/>
      <c r="K620" s="4"/>
      <c r="L620" s="4"/>
    </row>
    <row r="621" spans="1:12">
      <c r="A621" s="4"/>
      <c r="B621" s="4"/>
      <c r="C621" s="4"/>
      <c r="D621" s="4"/>
      <c r="E621" s="4"/>
      <c r="F621" s="51">
        <f t="shared" ca="1" si="21"/>
        <v>0.86943874658868314</v>
      </c>
      <c r="G621" s="4"/>
      <c r="H621" s="51">
        <f t="shared" ca="1" si="22"/>
        <v>0.37639681121685242</v>
      </c>
      <c r="I621" s="4"/>
      <c r="J621" s="4"/>
      <c r="K621" s="4"/>
      <c r="L621" s="4"/>
    </row>
    <row r="622" spans="1:12">
      <c r="A622" s="4"/>
      <c r="B622" s="4"/>
      <c r="C622" s="4"/>
      <c r="D622" s="4"/>
      <c r="E622" s="4"/>
      <c r="F622" s="51">
        <f t="shared" ca="1" si="21"/>
        <v>0.65804811163405108</v>
      </c>
      <c r="G622" s="4"/>
      <c r="H622" s="51">
        <f t="shared" ca="1" si="22"/>
        <v>0.44481306612289562</v>
      </c>
      <c r="I622" s="4"/>
      <c r="J622" s="4"/>
      <c r="K622" s="4"/>
      <c r="L622" s="4"/>
    </row>
    <row r="623" spans="1:12">
      <c r="A623" s="4"/>
      <c r="B623" s="4"/>
      <c r="C623" s="4"/>
      <c r="D623" s="4"/>
      <c r="E623" s="4"/>
      <c r="F623" s="51">
        <f t="shared" ref="F623:F686" ca="1" si="23">RAND()</f>
        <v>0.72915970976043154</v>
      </c>
      <c r="G623" s="4"/>
      <c r="H623" s="51">
        <f t="shared" ref="H623:H686" ca="1" si="24">(RAND()+RAND()+RAND()+RAND())/4</f>
        <v>0.24375307005565747</v>
      </c>
      <c r="I623" s="4"/>
      <c r="J623" s="4"/>
      <c r="K623" s="4"/>
      <c r="L623" s="4"/>
    </row>
    <row r="624" spans="1:12">
      <c r="A624" s="4"/>
      <c r="B624" s="4"/>
      <c r="C624" s="4"/>
      <c r="D624" s="4"/>
      <c r="E624" s="4"/>
      <c r="F624" s="51">
        <f t="shared" ca="1" si="23"/>
        <v>0.98139448876534896</v>
      </c>
      <c r="G624" s="4"/>
      <c r="H624" s="51">
        <f t="shared" ca="1" si="24"/>
        <v>0.47559555713969348</v>
      </c>
      <c r="I624" s="4"/>
      <c r="J624" s="4"/>
      <c r="K624" s="4"/>
      <c r="L624" s="4"/>
    </row>
    <row r="625" spans="1:12">
      <c r="A625" s="4"/>
      <c r="B625" s="4"/>
      <c r="C625" s="4"/>
      <c r="D625" s="4"/>
      <c r="E625" s="4"/>
      <c r="F625" s="51">
        <f t="shared" ca="1" si="23"/>
        <v>0.87719151929543548</v>
      </c>
      <c r="G625" s="4"/>
      <c r="H625" s="51">
        <f t="shared" ca="1" si="24"/>
        <v>0.70766257335158433</v>
      </c>
      <c r="I625" s="4"/>
      <c r="J625" s="4"/>
      <c r="K625" s="4"/>
      <c r="L625" s="4"/>
    </row>
    <row r="626" spans="1:12">
      <c r="A626" s="4"/>
      <c r="B626" s="4"/>
      <c r="C626" s="4"/>
      <c r="D626" s="4"/>
      <c r="E626" s="4"/>
      <c r="F626" s="51">
        <f t="shared" ca="1" si="23"/>
        <v>0.26167734063298409</v>
      </c>
      <c r="G626" s="4"/>
      <c r="H626" s="51">
        <f t="shared" ca="1" si="24"/>
        <v>0.51827861364224415</v>
      </c>
      <c r="I626" s="4"/>
      <c r="J626" s="4"/>
      <c r="K626" s="4"/>
      <c r="L626" s="4"/>
    </row>
    <row r="627" spans="1:12">
      <c r="A627" s="4"/>
      <c r="B627" s="4"/>
      <c r="C627" s="4"/>
      <c r="D627" s="4"/>
      <c r="E627" s="4"/>
      <c r="F627" s="51">
        <f t="shared" ca="1" si="23"/>
        <v>0.44629190867489654</v>
      </c>
      <c r="G627" s="4"/>
      <c r="H627" s="51">
        <f t="shared" ca="1" si="24"/>
        <v>0.60690848661598795</v>
      </c>
      <c r="I627" s="4"/>
      <c r="J627" s="4"/>
      <c r="K627" s="4"/>
      <c r="L627" s="4"/>
    </row>
    <row r="628" spans="1:12">
      <c r="A628" s="4"/>
      <c r="B628" s="4"/>
      <c r="C628" s="4"/>
      <c r="D628" s="4"/>
      <c r="E628" s="4"/>
      <c r="F628" s="51">
        <f t="shared" ca="1" si="23"/>
        <v>0.36022697909434132</v>
      </c>
      <c r="G628" s="4"/>
      <c r="H628" s="51">
        <f t="shared" ca="1" si="24"/>
        <v>0.5125888766555422</v>
      </c>
      <c r="I628" s="4"/>
      <c r="J628" s="4"/>
      <c r="K628" s="4"/>
      <c r="L628" s="4"/>
    </row>
    <row r="629" spans="1:12">
      <c r="A629" s="4"/>
      <c r="B629" s="4"/>
      <c r="C629" s="4"/>
      <c r="D629" s="4"/>
      <c r="E629" s="4"/>
      <c r="F629" s="51">
        <f t="shared" ca="1" si="23"/>
        <v>0.65318702266147655</v>
      </c>
      <c r="G629" s="4"/>
      <c r="H629" s="51">
        <f t="shared" ca="1" si="24"/>
        <v>0.44094691097683592</v>
      </c>
      <c r="I629" s="4"/>
      <c r="J629" s="4"/>
      <c r="K629" s="4"/>
      <c r="L629" s="4"/>
    </row>
    <row r="630" spans="1:12">
      <c r="A630" s="4"/>
      <c r="B630" s="4"/>
      <c r="C630" s="4"/>
      <c r="D630" s="4"/>
      <c r="E630" s="4"/>
      <c r="F630" s="51">
        <f t="shared" ca="1" si="23"/>
        <v>0.39630423408279702</v>
      </c>
      <c r="G630" s="4"/>
      <c r="H630" s="51">
        <f t="shared" ca="1" si="24"/>
        <v>0.50735535638582097</v>
      </c>
      <c r="I630" s="4"/>
      <c r="J630" s="4"/>
      <c r="K630" s="4"/>
      <c r="L630" s="4"/>
    </row>
    <row r="631" spans="1:12">
      <c r="A631" s="4"/>
      <c r="B631" s="4"/>
      <c r="C631" s="4"/>
      <c r="D631" s="4"/>
      <c r="E631" s="4"/>
      <c r="F631" s="51">
        <f t="shared" ca="1" si="23"/>
        <v>8.0750233702488128E-2</v>
      </c>
      <c r="G631" s="4"/>
      <c r="H631" s="51">
        <f t="shared" ca="1" si="24"/>
        <v>0.49871377969202058</v>
      </c>
      <c r="I631" s="4"/>
      <c r="J631" s="4"/>
      <c r="K631" s="4"/>
      <c r="L631" s="4"/>
    </row>
    <row r="632" spans="1:12">
      <c r="A632" s="4"/>
      <c r="B632" s="4"/>
      <c r="C632" s="4"/>
      <c r="D632" s="4"/>
      <c r="E632" s="4"/>
      <c r="F632" s="51">
        <f t="shared" ca="1" si="23"/>
        <v>0.62977137181984577</v>
      </c>
      <c r="G632" s="4"/>
      <c r="H632" s="51">
        <f t="shared" ca="1" si="24"/>
        <v>0.44948684716317377</v>
      </c>
      <c r="I632" s="4"/>
      <c r="J632" s="4"/>
      <c r="K632" s="4"/>
      <c r="L632" s="4"/>
    </row>
    <row r="633" spans="1:12">
      <c r="A633" s="4"/>
      <c r="B633" s="4"/>
      <c r="C633" s="4"/>
      <c r="D633" s="4"/>
      <c r="E633" s="4"/>
      <c r="F633" s="51">
        <f t="shared" ca="1" si="23"/>
        <v>0.32053410716843622</v>
      </c>
      <c r="G633" s="4"/>
      <c r="H633" s="51">
        <f t="shared" ca="1" si="24"/>
        <v>0.29405465116497653</v>
      </c>
      <c r="I633" s="4"/>
      <c r="J633" s="4"/>
      <c r="K633" s="4"/>
      <c r="L633" s="4"/>
    </row>
    <row r="634" spans="1:12">
      <c r="A634" s="4"/>
      <c r="B634" s="4"/>
      <c r="C634" s="4"/>
      <c r="D634" s="4"/>
      <c r="E634" s="4"/>
      <c r="F634" s="51">
        <f t="shared" ca="1" si="23"/>
        <v>0.84097346381325933</v>
      </c>
      <c r="G634" s="4"/>
      <c r="H634" s="51">
        <f t="shared" ca="1" si="24"/>
        <v>0.28916649278480766</v>
      </c>
      <c r="I634" s="4"/>
      <c r="J634" s="4"/>
      <c r="K634" s="4"/>
      <c r="L634" s="4"/>
    </row>
    <row r="635" spans="1:12">
      <c r="A635" s="4"/>
      <c r="B635" s="4"/>
      <c r="C635" s="4"/>
      <c r="D635" s="4"/>
      <c r="E635" s="4"/>
      <c r="F635" s="51">
        <f t="shared" ca="1" si="23"/>
        <v>0.29771142768801173</v>
      </c>
      <c r="G635" s="4"/>
      <c r="H635" s="51">
        <f t="shared" ca="1" si="24"/>
        <v>0.54329936514299249</v>
      </c>
      <c r="I635" s="4"/>
      <c r="J635" s="4"/>
      <c r="K635" s="4"/>
      <c r="L635" s="4"/>
    </row>
    <row r="636" spans="1:12">
      <c r="A636" s="4"/>
      <c r="B636" s="4"/>
      <c r="C636" s="4"/>
      <c r="D636" s="4"/>
      <c r="E636" s="4"/>
      <c r="F636" s="51">
        <f t="shared" ca="1" si="23"/>
        <v>0.32147275964164712</v>
      </c>
      <c r="G636" s="4"/>
      <c r="H636" s="51">
        <f t="shared" ca="1" si="24"/>
        <v>0.41213975541160774</v>
      </c>
      <c r="I636" s="4"/>
      <c r="J636" s="4"/>
      <c r="K636" s="4"/>
      <c r="L636" s="4"/>
    </row>
    <row r="637" spans="1:12">
      <c r="A637" s="4"/>
      <c r="B637" s="4"/>
      <c r="C637" s="4"/>
      <c r="D637" s="4"/>
      <c r="E637" s="4"/>
      <c r="F637" s="51">
        <f t="shared" ca="1" si="23"/>
        <v>0.59631539540852829</v>
      </c>
      <c r="G637" s="4"/>
      <c r="H637" s="51">
        <f t="shared" ca="1" si="24"/>
        <v>0.59916283445416374</v>
      </c>
      <c r="I637" s="4"/>
      <c r="J637" s="4"/>
      <c r="K637" s="4"/>
      <c r="L637" s="4"/>
    </row>
    <row r="638" spans="1:12">
      <c r="A638" s="4"/>
      <c r="B638" s="4"/>
      <c r="C638" s="4"/>
      <c r="D638" s="4"/>
      <c r="E638" s="4"/>
      <c r="F638" s="51">
        <f t="shared" ca="1" si="23"/>
        <v>0.15132100077627764</v>
      </c>
      <c r="G638" s="4"/>
      <c r="H638" s="51">
        <f t="shared" ca="1" si="24"/>
        <v>0.49197177862534958</v>
      </c>
      <c r="I638" s="4"/>
      <c r="J638" s="4"/>
      <c r="K638" s="4"/>
      <c r="L638" s="4"/>
    </row>
    <row r="639" spans="1:12">
      <c r="A639" s="4"/>
      <c r="B639" s="4"/>
      <c r="C639" s="4"/>
      <c r="D639" s="4"/>
      <c r="E639" s="4"/>
      <c r="F639" s="51">
        <f t="shared" ca="1" si="23"/>
        <v>0.90077414993290073</v>
      </c>
      <c r="G639" s="4"/>
      <c r="H639" s="51">
        <f t="shared" ca="1" si="24"/>
        <v>0.59533943231185138</v>
      </c>
      <c r="I639" s="4"/>
      <c r="J639" s="4"/>
      <c r="K639" s="4"/>
      <c r="L639" s="4"/>
    </row>
    <row r="640" spans="1:12">
      <c r="A640" s="4"/>
      <c r="B640" s="4"/>
      <c r="C640" s="4"/>
      <c r="D640" s="4"/>
      <c r="E640" s="4"/>
      <c r="F640" s="51">
        <f t="shared" ca="1" si="23"/>
        <v>0.8944137200508232</v>
      </c>
      <c r="G640" s="4"/>
      <c r="H640" s="51">
        <f t="shared" ca="1" si="24"/>
        <v>0.39719462869584832</v>
      </c>
      <c r="I640" s="4"/>
      <c r="J640" s="4"/>
      <c r="K640" s="4"/>
      <c r="L640" s="4"/>
    </row>
    <row r="641" spans="1:12">
      <c r="A641" s="4"/>
      <c r="B641" s="4"/>
      <c r="C641" s="4"/>
      <c r="D641" s="4"/>
      <c r="E641" s="4"/>
      <c r="F641" s="51">
        <f t="shared" ca="1" si="23"/>
        <v>9.1830024645461306E-2</v>
      </c>
      <c r="G641" s="4"/>
      <c r="H641" s="51">
        <f t="shared" ca="1" si="24"/>
        <v>0.4424020170781382</v>
      </c>
      <c r="I641" s="4"/>
      <c r="J641" s="4"/>
      <c r="K641" s="4"/>
      <c r="L641" s="4"/>
    </row>
    <row r="642" spans="1:12">
      <c r="A642" s="4"/>
      <c r="B642" s="4"/>
      <c r="C642" s="4"/>
      <c r="D642" s="4"/>
      <c r="E642" s="4"/>
      <c r="F642" s="51">
        <f t="shared" ca="1" si="23"/>
        <v>0.59463391937893006</v>
      </c>
      <c r="G642" s="4"/>
      <c r="H642" s="51">
        <f t="shared" ca="1" si="24"/>
        <v>0.31627984038723211</v>
      </c>
      <c r="I642" s="4"/>
      <c r="J642" s="4"/>
      <c r="K642" s="4"/>
      <c r="L642" s="4"/>
    </row>
    <row r="643" spans="1:12">
      <c r="A643" s="4"/>
      <c r="B643" s="4"/>
      <c r="C643" s="4"/>
      <c r="D643" s="4"/>
      <c r="E643" s="4"/>
      <c r="F643" s="51">
        <f t="shared" ca="1" si="23"/>
        <v>0.68959618259317246</v>
      </c>
      <c r="G643" s="4"/>
      <c r="H643" s="51">
        <f t="shared" ca="1" si="24"/>
        <v>0.49793327505638724</v>
      </c>
      <c r="I643" s="4"/>
      <c r="J643" s="4"/>
      <c r="K643" s="4"/>
      <c r="L643" s="4"/>
    </row>
    <row r="644" spans="1:12">
      <c r="A644" s="4"/>
      <c r="B644" s="4"/>
      <c r="C644" s="4"/>
      <c r="D644" s="4"/>
      <c r="E644" s="4"/>
      <c r="F644" s="51">
        <f t="shared" ca="1" si="23"/>
        <v>0.73841812942355944</v>
      </c>
      <c r="G644" s="4"/>
      <c r="H644" s="51">
        <f t="shared" ca="1" si="24"/>
        <v>0.39047894229347491</v>
      </c>
      <c r="I644" s="4"/>
      <c r="J644" s="4"/>
      <c r="K644" s="4"/>
      <c r="L644" s="4"/>
    </row>
    <row r="645" spans="1:12">
      <c r="A645" s="4"/>
      <c r="B645" s="4"/>
      <c r="C645" s="4"/>
      <c r="D645" s="4"/>
      <c r="E645" s="4"/>
      <c r="F645" s="51">
        <f t="shared" ca="1" si="23"/>
        <v>0.57596878664527595</v>
      </c>
      <c r="G645" s="4"/>
      <c r="H645" s="51">
        <f t="shared" ca="1" si="24"/>
        <v>0.59596257064870306</v>
      </c>
      <c r="I645" s="4"/>
      <c r="J645" s="4"/>
      <c r="K645" s="4"/>
      <c r="L645" s="4"/>
    </row>
    <row r="646" spans="1:12">
      <c r="A646" s="4"/>
      <c r="B646" s="4"/>
      <c r="C646" s="4"/>
      <c r="D646" s="4"/>
      <c r="E646" s="4"/>
      <c r="F646" s="51">
        <f t="shared" ca="1" si="23"/>
        <v>3.9500769117392642E-2</v>
      </c>
      <c r="G646" s="4"/>
      <c r="H646" s="51">
        <f t="shared" ca="1" si="24"/>
        <v>0.52756181276593206</v>
      </c>
      <c r="I646" s="4"/>
      <c r="J646" s="4"/>
      <c r="K646" s="4"/>
      <c r="L646" s="4"/>
    </row>
    <row r="647" spans="1:12">
      <c r="A647" s="4"/>
      <c r="B647" s="4"/>
      <c r="C647" s="4"/>
      <c r="D647" s="4"/>
      <c r="E647" s="4"/>
      <c r="F647" s="51">
        <f t="shared" ca="1" si="23"/>
        <v>0.65184512495276303</v>
      </c>
      <c r="G647" s="4"/>
      <c r="H647" s="51">
        <f t="shared" ca="1" si="24"/>
        <v>0.47196209232562703</v>
      </c>
      <c r="I647" s="4"/>
      <c r="J647" s="4"/>
      <c r="K647" s="4"/>
      <c r="L647" s="4"/>
    </row>
    <row r="648" spans="1:12">
      <c r="A648" s="4"/>
      <c r="B648" s="4"/>
      <c r="C648" s="4"/>
      <c r="D648" s="4"/>
      <c r="E648" s="4"/>
      <c r="F648" s="51">
        <f t="shared" ca="1" si="23"/>
        <v>0.87841816283134233</v>
      </c>
      <c r="G648" s="4"/>
      <c r="H648" s="51">
        <f t="shared" ca="1" si="24"/>
        <v>0.27491828743499624</v>
      </c>
      <c r="I648" s="4"/>
      <c r="J648" s="4"/>
      <c r="K648" s="4"/>
      <c r="L648" s="4"/>
    </row>
    <row r="649" spans="1:12">
      <c r="A649" s="4"/>
      <c r="B649" s="4"/>
      <c r="C649" s="4"/>
      <c r="D649" s="4"/>
      <c r="E649" s="4"/>
      <c r="F649" s="51">
        <f t="shared" ca="1" si="23"/>
        <v>0.83305662409825243</v>
      </c>
      <c r="G649" s="4"/>
      <c r="H649" s="51">
        <f t="shared" ca="1" si="24"/>
        <v>0.30481600822123855</v>
      </c>
      <c r="I649" s="4"/>
      <c r="J649" s="4"/>
      <c r="K649" s="4"/>
      <c r="L649" s="4"/>
    </row>
    <row r="650" spans="1:12">
      <c r="A650" s="4"/>
      <c r="B650" s="4"/>
      <c r="C650" s="4"/>
      <c r="D650" s="4"/>
      <c r="E650" s="4"/>
      <c r="F650" s="51">
        <f t="shared" ca="1" si="23"/>
        <v>0.12820586282900381</v>
      </c>
      <c r="G650" s="4"/>
      <c r="H650" s="51">
        <f t="shared" ca="1" si="24"/>
        <v>0.40034049418257456</v>
      </c>
      <c r="I650" s="4"/>
      <c r="J650" s="4"/>
      <c r="K650" s="4"/>
      <c r="L650" s="4"/>
    </row>
    <row r="651" spans="1:12">
      <c r="A651" s="4"/>
      <c r="B651" s="4"/>
      <c r="C651" s="4"/>
      <c r="D651" s="4"/>
      <c r="E651" s="4"/>
      <c r="F651" s="51">
        <f t="shared" ca="1" si="23"/>
        <v>0.18277232204973348</v>
      </c>
      <c r="G651" s="4"/>
      <c r="H651" s="51">
        <f t="shared" ca="1" si="24"/>
        <v>0.44905479796294323</v>
      </c>
      <c r="I651" s="4"/>
      <c r="J651" s="4"/>
      <c r="K651" s="4"/>
      <c r="L651" s="4"/>
    </row>
    <row r="652" spans="1:12">
      <c r="A652" s="4"/>
      <c r="B652" s="4"/>
      <c r="C652" s="4"/>
      <c r="D652" s="4"/>
      <c r="E652" s="4"/>
      <c r="F652" s="51">
        <f t="shared" ca="1" si="23"/>
        <v>0.35746000478205664</v>
      </c>
      <c r="G652" s="4"/>
      <c r="H652" s="51">
        <f t="shared" ca="1" si="24"/>
        <v>0.3595665728291042</v>
      </c>
      <c r="I652" s="4"/>
      <c r="J652" s="4"/>
      <c r="K652" s="4"/>
      <c r="L652" s="4"/>
    </row>
    <row r="653" spans="1:12">
      <c r="A653" s="4"/>
      <c r="B653" s="4"/>
      <c r="C653" s="4"/>
      <c r="D653" s="4"/>
      <c r="E653" s="4"/>
      <c r="F653" s="51">
        <f t="shared" ca="1" si="23"/>
        <v>0.46644932787472637</v>
      </c>
      <c r="G653" s="4"/>
      <c r="H653" s="51">
        <f t="shared" ca="1" si="24"/>
        <v>0.46830734189665457</v>
      </c>
      <c r="I653" s="4"/>
      <c r="J653" s="4"/>
      <c r="K653" s="4"/>
      <c r="L653" s="4"/>
    </row>
    <row r="654" spans="1:12">
      <c r="A654" s="4"/>
      <c r="B654" s="4"/>
      <c r="C654" s="4"/>
      <c r="D654" s="4"/>
      <c r="E654" s="4"/>
      <c r="F654" s="51">
        <f t="shared" ca="1" si="23"/>
        <v>0.87132506536165588</v>
      </c>
      <c r="G654" s="4"/>
      <c r="H654" s="51">
        <f t="shared" ca="1" si="24"/>
        <v>0.51914788949434454</v>
      </c>
      <c r="I654" s="4"/>
      <c r="J654" s="4"/>
      <c r="K654" s="4"/>
      <c r="L654" s="4"/>
    </row>
    <row r="655" spans="1:12">
      <c r="A655" s="4"/>
      <c r="B655" s="4"/>
      <c r="C655" s="4"/>
      <c r="D655" s="4"/>
      <c r="E655" s="4"/>
      <c r="F655" s="51">
        <f t="shared" ca="1" si="23"/>
        <v>0.81608720456350814</v>
      </c>
      <c r="G655" s="4"/>
      <c r="H655" s="51">
        <f t="shared" ca="1" si="24"/>
        <v>0.36082201007729264</v>
      </c>
      <c r="I655" s="4"/>
      <c r="J655" s="4"/>
      <c r="K655" s="4"/>
      <c r="L655" s="4"/>
    </row>
    <row r="656" spans="1:12">
      <c r="A656" s="4"/>
      <c r="B656" s="4"/>
      <c r="C656" s="4"/>
      <c r="D656" s="4"/>
      <c r="E656" s="4"/>
      <c r="F656" s="51">
        <f t="shared" ca="1" si="23"/>
        <v>0.87975625390161405</v>
      </c>
      <c r="G656" s="4"/>
      <c r="H656" s="51">
        <f t="shared" ca="1" si="24"/>
        <v>0.65895615966213428</v>
      </c>
      <c r="I656" s="4"/>
      <c r="J656" s="4"/>
      <c r="K656" s="4"/>
      <c r="L656" s="4"/>
    </row>
    <row r="657" spans="1:12">
      <c r="A657" s="4"/>
      <c r="B657" s="4"/>
      <c r="C657" s="4"/>
      <c r="D657" s="4"/>
      <c r="E657" s="4"/>
      <c r="F657" s="51">
        <f t="shared" ca="1" si="23"/>
        <v>0.52088561680981849</v>
      </c>
      <c r="G657" s="4"/>
      <c r="H657" s="51">
        <f t="shared" ca="1" si="24"/>
        <v>0.46286095516681081</v>
      </c>
      <c r="I657" s="4"/>
      <c r="J657" s="4"/>
      <c r="K657" s="4"/>
      <c r="L657" s="4"/>
    </row>
    <row r="658" spans="1:12">
      <c r="A658" s="4"/>
      <c r="B658" s="4"/>
      <c r="C658" s="4"/>
      <c r="D658" s="4"/>
      <c r="E658" s="4"/>
      <c r="F658" s="51">
        <f t="shared" ca="1" si="23"/>
        <v>3.1514367442917912E-2</v>
      </c>
      <c r="G658" s="4"/>
      <c r="H658" s="51">
        <f t="shared" ca="1" si="24"/>
        <v>0.5048119556273013</v>
      </c>
      <c r="I658" s="4"/>
      <c r="J658" s="4"/>
      <c r="K658" s="4"/>
      <c r="L658" s="4"/>
    </row>
    <row r="659" spans="1:12">
      <c r="A659" s="4"/>
      <c r="B659" s="4"/>
      <c r="C659" s="4"/>
      <c r="D659" s="4"/>
      <c r="E659" s="4"/>
      <c r="F659" s="51">
        <f t="shared" ca="1" si="23"/>
        <v>0.21354851406671516</v>
      </c>
      <c r="G659" s="4"/>
      <c r="H659" s="51">
        <f t="shared" ca="1" si="24"/>
        <v>0.3177540411907207</v>
      </c>
      <c r="I659" s="4"/>
      <c r="J659" s="4"/>
      <c r="K659" s="4"/>
      <c r="L659" s="4"/>
    </row>
    <row r="660" spans="1:12">
      <c r="A660" s="4"/>
      <c r="B660" s="4"/>
      <c r="C660" s="4"/>
      <c r="D660" s="4"/>
      <c r="E660" s="4"/>
      <c r="F660" s="51">
        <f t="shared" ca="1" si="23"/>
        <v>0.65278763436067633</v>
      </c>
      <c r="G660" s="4"/>
      <c r="H660" s="51">
        <f t="shared" ca="1" si="24"/>
        <v>0.54184661099702924</v>
      </c>
      <c r="I660" s="4"/>
      <c r="J660" s="4"/>
      <c r="K660" s="4"/>
      <c r="L660" s="4"/>
    </row>
    <row r="661" spans="1:12">
      <c r="A661" s="4"/>
      <c r="B661" s="4"/>
      <c r="C661" s="4"/>
      <c r="D661" s="4"/>
      <c r="E661" s="4"/>
      <c r="F661" s="51">
        <f t="shared" ca="1" si="23"/>
        <v>0.34138123885899418</v>
      </c>
      <c r="G661" s="4"/>
      <c r="H661" s="51">
        <f t="shared" ca="1" si="24"/>
        <v>0.36450745464173673</v>
      </c>
      <c r="I661" s="4"/>
      <c r="J661" s="4"/>
      <c r="K661" s="4"/>
      <c r="L661" s="4"/>
    </row>
    <row r="662" spans="1:12">
      <c r="A662" s="4"/>
      <c r="B662" s="4"/>
      <c r="C662" s="4"/>
      <c r="D662" s="4"/>
      <c r="E662" s="4"/>
      <c r="F662" s="51">
        <f t="shared" ca="1" si="23"/>
        <v>0.46119897149351052</v>
      </c>
      <c r="G662" s="4"/>
      <c r="H662" s="51">
        <f t="shared" ca="1" si="24"/>
        <v>0.2210771428183734</v>
      </c>
      <c r="I662" s="4"/>
      <c r="J662" s="4"/>
      <c r="K662" s="4"/>
      <c r="L662" s="4"/>
    </row>
    <row r="663" spans="1:12">
      <c r="A663" s="4"/>
      <c r="B663" s="4"/>
      <c r="C663" s="4"/>
      <c r="D663" s="4"/>
      <c r="E663" s="4"/>
      <c r="F663" s="51">
        <f t="shared" ca="1" si="23"/>
        <v>9.0356375889116713E-2</v>
      </c>
      <c r="G663" s="4"/>
      <c r="H663" s="51">
        <f t="shared" ca="1" si="24"/>
        <v>0.46829798287351765</v>
      </c>
      <c r="I663" s="4"/>
      <c r="J663" s="4"/>
      <c r="K663" s="4"/>
      <c r="L663" s="4"/>
    </row>
    <row r="664" spans="1:12">
      <c r="A664" s="4"/>
      <c r="B664" s="4"/>
      <c r="C664" s="4"/>
      <c r="D664" s="4"/>
      <c r="E664" s="4"/>
      <c r="F664" s="51">
        <f t="shared" ca="1" si="23"/>
        <v>2.9698064693475468E-2</v>
      </c>
      <c r="G664" s="4"/>
      <c r="H664" s="51">
        <f t="shared" ca="1" si="24"/>
        <v>0.68744645729674747</v>
      </c>
      <c r="I664" s="4"/>
      <c r="J664" s="4"/>
      <c r="K664" s="4"/>
      <c r="L664" s="4"/>
    </row>
    <row r="665" spans="1:12">
      <c r="A665" s="4"/>
      <c r="B665" s="4"/>
      <c r="C665" s="4"/>
      <c r="D665" s="4"/>
      <c r="E665" s="4"/>
      <c r="F665" s="51">
        <f t="shared" ca="1" si="23"/>
        <v>0.69741015713445897</v>
      </c>
      <c r="G665" s="4"/>
      <c r="H665" s="51">
        <f t="shared" ca="1" si="24"/>
        <v>0.49401443935710215</v>
      </c>
      <c r="I665" s="4"/>
      <c r="J665" s="4"/>
      <c r="K665" s="4"/>
      <c r="L665" s="4"/>
    </row>
    <row r="666" spans="1:12">
      <c r="A666" s="4"/>
      <c r="B666" s="4"/>
      <c r="C666" s="4"/>
      <c r="D666" s="4"/>
      <c r="E666" s="4"/>
      <c r="F666" s="51">
        <f t="shared" ca="1" si="23"/>
        <v>0.41113254412170608</v>
      </c>
      <c r="G666" s="4"/>
      <c r="H666" s="51">
        <f t="shared" ca="1" si="24"/>
        <v>0.59411032262465358</v>
      </c>
      <c r="I666" s="4"/>
      <c r="J666" s="4"/>
      <c r="K666" s="4"/>
      <c r="L666" s="4"/>
    </row>
    <row r="667" spans="1:12">
      <c r="A667" s="4"/>
      <c r="B667" s="4"/>
      <c r="C667" s="4"/>
      <c r="D667" s="4"/>
      <c r="E667" s="4"/>
      <c r="F667" s="51">
        <f t="shared" ca="1" si="23"/>
        <v>0.48777207462232752</v>
      </c>
      <c r="G667" s="4"/>
      <c r="H667" s="51">
        <f t="shared" ca="1" si="24"/>
        <v>0.23642746490244632</v>
      </c>
      <c r="I667" s="4"/>
      <c r="J667" s="4"/>
      <c r="K667" s="4"/>
      <c r="L667" s="4"/>
    </row>
    <row r="668" spans="1:12">
      <c r="A668" s="4"/>
      <c r="B668" s="4"/>
      <c r="C668" s="4"/>
      <c r="D668" s="4"/>
      <c r="E668" s="4"/>
      <c r="F668" s="51">
        <f t="shared" ca="1" si="23"/>
        <v>0.72272289213054086</v>
      </c>
      <c r="G668" s="4"/>
      <c r="H668" s="51">
        <f t="shared" ca="1" si="24"/>
        <v>0.72178629576358977</v>
      </c>
      <c r="I668" s="4"/>
      <c r="J668" s="4"/>
      <c r="K668" s="4"/>
      <c r="L668" s="4"/>
    </row>
    <row r="669" spans="1:12">
      <c r="A669" s="4"/>
      <c r="B669" s="4"/>
      <c r="C669" s="4"/>
      <c r="D669" s="4"/>
      <c r="E669" s="4"/>
      <c r="F669" s="51">
        <f t="shared" ca="1" si="23"/>
        <v>0.35297886775257048</v>
      </c>
      <c r="G669" s="4"/>
      <c r="H669" s="51">
        <f t="shared" ca="1" si="24"/>
        <v>0.39896943650264433</v>
      </c>
      <c r="I669" s="4"/>
      <c r="J669" s="4"/>
      <c r="K669" s="4"/>
      <c r="L669" s="4"/>
    </row>
    <row r="670" spans="1:12">
      <c r="A670" s="4"/>
      <c r="B670" s="4"/>
      <c r="C670" s="4"/>
      <c r="D670" s="4"/>
      <c r="E670" s="4"/>
      <c r="F670" s="51">
        <f t="shared" ca="1" si="23"/>
        <v>0.55340244886011647</v>
      </c>
      <c r="G670" s="4"/>
      <c r="H670" s="51">
        <f t="shared" ca="1" si="24"/>
        <v>0.31666728055193127</v>
      </c>
      <c r="I670" s="4"/>
      <c r="J670" s="4"/>
      <c r="K670" s="4"/>
      <c r="L670" s="4"/>
    </row>
    <row r="671" spans="1:12">
      <c r="A671" s="4"/>
      <c r="B671" s="4"/>
      <c r="C671" s="4"/>
      <c r="D671" s="4"/>
      <c r="E671" s="4"/>
      <c r="F671" s="51">
        <f t="shared" ca="1" si="23"/>
        <v>0.68236264600237195</v>
      </c>
      <c r="G671" s="4"/>
      <c r="H671" s="51">
        <f t="shared" ca="1" si="24"/>
        <v>0.47668557882450996</v>
      </c>
      <c r="I671" s="4"/>
      <c r="J671" s="4"/>
      <c r="K671" s="4"/>
      <c r="L671" s="4"/>
    </row>
    <row r="672" spans="1:12">
      <c r="A672" s="4"/>
      <c r="B672" s="4"/>
      <c r="C672" s="4"/>
      <c r="D672" s="4"/>
      <c r="E672" s="4"/>
      <c r="F672" s="51">
        <f t="shared" ca="1" si="23"/>
        <v>0.47375256700639634</v>
      </c>
      <c r="G672" s="4"/>
      <c r="H672" s="51">
        <f t="shared" ca="1" si="24"/>
        <v>0.40024764899006771</v>
      </c>
      <c r="I672" s="4"/>
      <c r="J672" s="4"/>
      <c r="K672" s="4"/>
      <c r="L672" s="4"/>
    </row>
    <row r="673" spans="1:12">
      <c r="A673" s="4"/>
      <c r="B673" s="4"/>
      <c r="C673" s="4"/>
      <c r="D673" s="4"/>
      <c r="E673" s="4"/>
      <c r="F673" s="51">
        <f t="shared" ca="1" si="23"/>
        <v>0.89231998602036477</v>
      </c>
      <c r="G673" s="4"/>
      <c r="H673" s="51">
        <f t="shared" ca="1" si="24"/>
        <v>0.47370358617611574</v>
      </c>
      <c r="I673" s="4"/>
      <c r="J673" s="4"/>
      <c r="K673" s="4"/>
      <c r="L673" s="4"/>
    </row>
    <row r="674" spans="1:12">
      <c r="A674" s="4"/>
      <c r="B674" s="4"/>
      <c r="C674" s="4"/>
      <c r="D674" s="4"/>
      <c r="E674" s="4"/>
      <c r="F674" s="51">
        <f t="shared" ca="1" si="23"/>
        <v>0.5870403467313059</v>
      </c>
      <c r="G674" s="4"/>
      <c r="H674" s="51">
        <f t="shared" ca="1" si="24"/>
        <v>0.27809132230070188</v>
      </c>
      <c r="I674" s="4"/>
      <c r="J674" s="4"/>
      <c r="K674" s="4"/>
      <c r="L674" s="4"/>
    </row>
    <row r="675" spans="1:12">
      <c r="A675" s="4"/>
      <c r="B675" s="4"/>
      <c r="C675" s="4"/>
      <c r="D675" s="4"/>
      <c r="E675" s="4"/>
      <c r="F675" s="51">
        <f t="shared" ca="1" si="23"/>
        <v>0.30123742219614591</v>
      </c>
      <c r="G675" s="4"/>
      <c r="H675" s="51">
        <f t="shared" ca="1" si="24"/>
        <v>0.54638751705434085</v>
      </c>
      <c r="I675" s="4"/>
      <c r="J675" s="4"/>
      <c r="K675" s="4"/>
      <c r="L675" s="4"/>
    </row>
    <row r="676" spans="1:12">
      <c r="A676" s="4"/>
      <c r="B676" s="4"/>
      <c r="C676" s="4"/>
      <c r="D676" s="4"/>
      <c r="E676" s="4"/>
      <c r="F676" s="51">
        <f t="shared" ca="1" si="23"/>
        <v>0.11567344994647066</v>
      </c>
      <c r="G676" s="4"/>
      <c r="H676" s="51">
        <f t="shared" ca="1" si="24"/>
        <v>0.57966990188167056</v>
      </c>
      <c r="I676" s="4"/>
      <c r="J676" s="4"/>
      <c r="K676" s="4"/>
      <c r="L676" s="4"/>
    </row>
    <row r="677" spans="1:12">
      <c r="A677" s="4"/>
      <c r="B677" s="4"/>
      <c r="C677" s="4"/>
      <c r="D677" s="4"/>
      <c r="E677" s="4"/>
      <c r="F677" s="51">
        <f t="shared" ca="1" si="23"/>
        <v>0.26877065597402272</v>
      </c>
      <c r="G677" s="4"/>
      <c r="H677" s="51">
        <f t="shared" ca="1" si="24"/>
        <v>0.38751866511322081</v>
      </c>
      <c r="I677" s="4"/>
      <c r="J677" s="4"/>
      <c r="K677" s="4"/>
      <c r="L677" s="4"/>
    </row>
    <row r="678" spans="1:12">
      <c r="A678" s="4"/>
      <c r="B678" s="4"/>
      <c r="C678" s="4"/>
      <c r="D678" s="4"/>
      <c r="E678" s="4"/>
      <c r="F678" s="51">
        <f t="shared" ca="1" si="23"/>
        <v>0.37728200232914499</v>
      </c>
      <c r="G678" s="4"/>
      <c r="H678" s="51">
        <f t="shared" ca="1" si="24"/>
        <v>0.75117507312157339</v>
      </c>
      <c r="I678" s="4"/>
      <c r="J678" s="4"/>
      <c r="K678" s="4"/>
      <c r="L678" s="4"/>
    </row>
    <row r="679" spans="1:12">
      <c r="A679" s="4"/>
      <c r="B679" s="4"/>
      <c r="C679" s="4"/>
      <c r="D679" s="4"/>
      <c r="E679" s="4"/>
      <c r="F679" s="51">
        <f t="shared" ca="1" si="23"/>
        <v>0.85726826007635781</v>
      </c>
      <c r="G679" s="4"/>
      <c r="H679" s="51">
        <f t="shared" ca="1" si="24"/>
        <v>0.60606180148599775</v>
      </c>
      <c r="I679" s="4"/>
      <c r="J679" s="4"/>
      <c r="K679" s="4"/>
      <c r="L679" s="4"/>
    </row>
    <row r="680" spans="1:12">
      <c r="A680" s="4"/>
      <c r="B680" s="4"/>
      <c r="C680" s="4"/>
      <c r="D680" s="4"/>
      <c r="E680" s="4"/>
      <c r="F680" s="51">
        <f t="shared" ca="1" si="23"/>
        <v>0.31031400767060557</v>
      </c>
      <c r="G680" s="4"/>
      <c r="H680" s="51">
        <f t="shared" ca="1" si="24"/>
        <v>0.54904379809869752</v>
      </c>
      <c r="I680" s="4"/>
      <c r="J680" s="4"/>
      <c r="K680" s="4"/>
      <c r="L680" s="4"/>
    </row>
    <row r="681" spans="1:12">
      <c r="A681" s="4"/>
      <c r="B681" s="4"/>
      <c r="C681" s="4"/>
      <c r="D681" s="4"/>
      <c r="E681" s="4"/>
      <c r="F681" s="51">
        <f t="shared" ca="1" si="23"/>
        <v>0.36404919940161395</v>
      </c>
      <c r="G681" s="4"/>
      <c r="H681" s="51">
        <f t="shared" ca="1" si="24"/>
        <v>0.6118409348256455</v>
      </c>
      <c r="I681" s="4"/>
      <c r="J681" s="4"/>
      <c r="K681" s="4"/>
      <c r="L681" s="4"/>
    </row>
    <row r="682" spans="1:12">
      <c r="A682" s="4"/>
      <c r="B682" s="4"/>
      <c r="C682" s="4"/>
      <c r="D682" s="4"/>
      <c r="E682" s="4"/>
      <c r="F682" s="51">
        <f t="shared" ca="1" si="23"/>
        <v>0.43756288358691997</v>
      </c>
      <c r="G682" s="4"/>
      <c r="H682" s="51">
        <f t="shared" ca="1" si="24"/>
        <v>0.55686963743051843</v>
      </c>
      <c r="I682" s="4"/>
      <c r="J682" s="4"/>
      <c r="K682" s="4"/>
      <c r="L682" s="4"/>
    </row>
    <row r="683" spans="1:12">
      <c r="A683" s="4"/>
      <c r="B683" s="4"/>
      <c r="C683" s="4"/>
      <c r="D683" s="4"/>
      <c r="E683" s="4"/>
      <c r="F683" s="51">
        <f t="shared" ca="1" si="23"/>
        <v>0.30470885305714401</v>
      </c>
      <c r="G683" s="4"/>
      <c r="H683" s="51">
        <f t="shared" ca="1" si="24"/>
        <v>0.13147859976136952</v>
      </c>
      <c r="I683" s="4"/>
      <c r="J683" s="4"/>
      <c r="K683" s="4"/>
      <c r="L683" s="4"/>
    </row>
    <row r="684" spans="1:12">
      <c r="A684" s="4"/>
      <c r="B684" s="4"/>
      <c r="C684" s="4"/>
      <c r="D684" s="4"/>
      <c r="E684" s="4"/>
      <c r="F684" s="51">
        <f t="shared" ca="1" si="23"/>
        <v>0.4559934889000995</v>
      </c>
      <c r="G684" s="4"/>
      <c r="H684" s="51">
        <f t="shared" ca="1" si="24"/>
        <v>0.48844700691404663</v>
      </c>
      <c r="I684" s="4"/>
      <c r="J684" s="4"/>
      <c r="K684" s="4"/>
      <c r="L684" s="4"/>
    </row>
    <row r="685" spans="1:12">
      <c r="A685" s="4"/>
      <c r="B685" s="4"/>
      <c r="C685" s="4"/>
      <c r="D685" s="4"/>
      <c r="E685" s="4"/>
      <c r="F685" s="51">
        <f t="shared" ca="1" si="23"/>
        <v>0.90352042689424883</v>
      </c>
      <c r="G685" s="4"/>
      <c r="H685" s="51">
        <f t="shared" ca="1" si="24"/>
        <v>0.79828911839811412</v>
      </c>
      <c r="I685" s="4"/>
      <c r="J685" s="4"/>
      <c r="K685" s="4"/>
      <c r="L685" s="4"/>
    </row>
    <row r="686" spans="1:12">
      <c r="A686" s="4"/>
      <c r="B686" s="4"/>
      <c r="C686" s="4"/>
      <c r="D686" s="4"/>
      <c r="E686" s="4"/>
      <c r="F686" s="51">
        <f t="shared" ca="1" si="23"/>
        <v>0.99711717914553588</v>
      </c>
      <c r="G686" s="4"/>
      <c r="H686" s="51">
        <f t="shared" ca="1" si="24"/>
        <v>0.39338882570869921</v>
      </c>
      <c r="I686" s="4"/>
      <c r="J686" s="4"/>
      <c r="K686" s="4"/>
      <c r="L686" s="4"/>
    </row>
    <row r="687" spans="1:12">
      <c r="A687" s="4"/>
      <c r="B687" s="4"/>
      <c r="C687" s="4"/>
      <c r="D687" s="4"/>
      <c r="E687" s="4"/>
      <c r="F687" s="51">
        <f t="shared" ref="F687:F750" ca="1" si="25">RAND()</f>
        <v>0.85018311177136296</v>
      </c>
      <c r="G687" s="4"/>
      <c r="H687" s="51">
        <f t="shared" ref="H687:H750" ca="1" si="26">(RAND()+RAND()+RAND()+RAND())/4</f>
        <v>0.54829334029545151</v>
      </c>
      <c r="I687" s="4"/>
      <c r="J687" s="4"/>
      <c r="K687" s="4"/>
      <c r="L687" s="4"/>
    </row>
    <row r="688" spans="1:12">
      <c r="A688" s="4"/>
      <c r="B688" s="4"/>
      <c r="C688" s="4"/>
      <c r="D688" s="4"/>
      <c r="E688" s="4"/>
      <c r="F688" s="51">
        <f t="shared" ca="1" si="25"/>
        <v>9.5538377717049316E-2</v>
      </c>
      <c r="G688" s="4"/>
      <c r="H688" s="51">
        <f t="shared" ca="1" si="26"/>
        <v>0.46530613668898752</v>
      </c>
      <c r="I688" s="4"/>
      <c r="J688" s="4"/>
      <c r="K688" s="4"/>
      <c r="L688" s="4"/>
    </row>
    <row r="689" spans="1:12">
      <c r="A689" s="4"/>
      <c r="B689" s="4"/>
      <c r="C689" s="4"/>
      <c r="D689" s="4"/>
      <c r="E689" s="4"/>
      <c r="F689" s="51">
        <f t="shared" ca="1" si="25"/>
        <v>0.26918801231004819</v>
      </c>
      <c r="G689" s="4"/>
      <c r="H689" s="51">
        <f t="shared" ca="1" si="26"/>
        <v>0.5017975667269079</v>
      </c>
      <c r="I689" s="4"/>
      <c r="J689" s="4"/>
      <c r="K689" s="4"/>
      <c r="L689" s="4"/>
    </row>
    <row r="690" spans="1:12">
      <c r="A690" s="4"/>
      <c r="B690" s="4"/>
      <c r="C690" s="4"/>
      <c r="D690" s="4"/>
      <c r="E690" s="4"/>
      <c r="F690" s="51">
        <f t="shared" ca="1" si="25"/>
        <v>0.27609773783681701</v>
      </c>
      <c r="G690" s="4"/>
      <c r="H690" s="51">
        <f t="shared" ca="1" si="26"/>
        <v>0.64131255328901882</v>
      </c>
      <c r="I690" s="4"/>
      <c r="J690" s="4"/>
      <c r="K690" s="4"/>
      <c r="L690" s="4"/>
    </row>
    <row r="691" spans="1:12">
      <c r="A691" s="4"/>
      <c r="B691" s="4"/>
      <c r="C691" s="4"/>
      <c r="D691" s="4"/>
      <c r="E691" s="4"/>
      <c r="F691" s="51">
        <f t="shared" ca="1" si="25"/>
        <v>4.4654091953588604E-2</v>
      </c>
      <c r="G691" s="4"/>
      <c r="H691" s="51">
        <f t="shared" ca="1" si="26"/>
        <v>0.42842539834442916</v>
      </c>
      <c r="I691" s="4"/>
      <c r="J691" s="4"/>
      <c r="K691" s="4"/>
      <c r="L691" s="4"/>
    </row>
    <row r="692" spans="1:12">
      <c r="A692" s="4"/>
      <c r="B692" s="4"/>
      <c r="C692" s="4"/>
      <c r="D692" s="4"/>
      <c r="E692" s="4"/>
      <c r="F692" s="51">
        <f t="shared" ca="1" si="25"/>
        <v>0.52390354831571473</v>
      </c>
      <c r="G692" s="4"/>
      <c r="H692" s="51">
        <f t="shared" ca="1" si="26"/>
        <v>0.455145004673842</v>
      </c>
      <c r="I692" s="4"/>
      <c r="J692" s="4"/>
      <c r="K692" s="4"/>
      <c r="L692" s="4"/>
    </row>
    <row r="693" spans="1:12">
      <c r="A693" s="4"/>
      <c r="B693" s="4"/>
      <c r="C693" s="4"/>
      <c r="D693" s="4"/>
      <c r="E693" s="4"/>
      <c r="F693" s="51">
        <f t="shared" ca="1" si="25"/>
        <v>0.31813494722712221</v>
      </c>
      <c r="G693" s="4"/>
      <c r="H693" s="51">
        <f t="shared" ca="1" si="26"/>
        <v>0.55303555626177592</v>
      </c>
      <c r="I693" s="4"/>
      <c r="J693" s="4"/>
      <c r="K693" s="4"/>
      <c r="L693" s="4"/>
    </row>
    <row r="694" spans="1:12">
      <c r="A694" s="4"/>
      <c r="B694" s="4"/>
      <c r="C694" s="4"/>
      <c r="D694" s="4"/>
      <c r="E694" s="4"/>
      <c r="F694" s="51">
        <f t="shared" ca="1" si="25"/>
        <v>0.70209381450630926</v>
      </c>
      <c r="G694" s="4"/>
      <c r="H694" s="51">
        <f t="shared" ca="1" si="26"/>
        <v>0.31158976140886119</v>
      </c>
      <c r="I694" s="4"/>
      <c r="J694" s="4"/>
      <c r="K694" s="4"/>
      <c r="L694" s="4"/>
    </row>
    <row r="695" spans="1:12">
      <c r="A695" s="4"/>
      <c r="B695" s="4"/>
      <c r="C695" s="4"/>
      <c r="D695" s="4"/>
      <c r="E695" s="4"/>
      <c r="F695" s="51">
        <f t="shared" ca="1" si="25"/>
        <v>0.35065794483274182</v>
      </c>
      <c r="G695" s="4"/>
      <c r="H695" s="51">
        <f t="shared" ca="1" si="26"/>
        <v>0.59390899538321185</v>
      </c>
      <c r="I695" s="4"/>
      <c r="J695" s="4"/>
      <c r="K695" s="4"/>
      <c r="L695" s="4"/>
    </row>
    <row r="696" spans="1:12">
      <c r="A696" s="4"/>
      <c r="B696" s="4"/>
      <c r="C696" s="4"/>
      <c r="D696" s="4"/>
      <c r="E696" s="4"/>
      <c r="F696" s="51">
        <f t="shared" ca="1" si="25"/>
        <v>0.64425241034594227</v>
      </c>
      <c r="G696" s="4"/>
      <c r="H696" s="51">
        <f t="shared" ca="1" si="26"/>
        <v>0.30566440390074856</v>
      </c>
      <c r="I696" s="4"/>
      <c r="J696" s="4"/>
      <c r="K696" s="4"/>
      <c r="L696" s="4"/>
    </row>
    <row r="697" spans="1:12">
      <c r="A697" s="4"/>
      <c r="B697" s="4"/>
      <c r="C697" s="4"/>
      <c r="D697" s="4"/>
      <c r="E697" s="4"/>
      <c r="F697" s="51">
        <f t="shared" ca="1" si="25"/>
        <v>0.15720617231458967</v>
      </c>
      <c r="G697" s="4"/>
      <c r="H697" s="51">
        <f t="shared" ca="1" si="26"/>
        <v>0.47849346818974359</v>
      </c>
      <c r="I697" s="4"/>
      <c r="J697" s="4"/>
      <c r="K697" s="4"/>
      <c r="L697" s="4"/>
    </row>
    <row r="698" spans="1:12">
      <c r="A698" s="4"/>
      <c r="B698" s="4"/>
      <c r="C698" s="4"/>
      <c r="D698" s="4"/>
      <c r="E698" s="4"/>
      <c r="F698" s="51">
        <f t="shared" ca="1" si="25"/>
        <v>0.85031761763272529</v>
      </c>
      <c r="G698" s="4"/>
      <c r="H698" s="51">
        <f t="shared" ca="1" si="26"/>
        <v>0.63495028765578887</v>
      </c>
      <c r="I698" s="4"/>
      <c r="J698" s="4"/>
      <c r="K698" s="4"/>
      <c r="L698" s="4"/>
    </row>
    <row r="699" spans="1:12">
      <c r="A699" s="4"/>
      <c r="B699" s="4"/>
      <c r="C699" s="4"/>
      <c r="D699" s="4"/>
      <c r="E699" s="4"/>
      <c r="F699" s="51">
        <f t="shared" ca="1" si="25"/>
        <v>0.72674601996955579</v>
      </c>
      <c r="G699" s="4"/>
      <c r="H699" s="51">
        <f t="shared" ca="1" si="26"/>
        <v>0.50744237438076412</v>
      </c>
      <c r="I699" s="4"/>
      <c r="J699" s="4"/>
      <c r="K699" s="4"/>
      <c r="L699" s="4"/>
    </row>
    <row r="700" spans="1:12">
      <c r="A700" s="4"/>
      <c r="B700" s="4"/>
      <c r="C700" s="4"/>
      <c r="D700" s="4"/>
      <c r="E700" s="4"/>
      <c r="F700" s="51">
        <f t="shared" ca="1" si="25"/>
        <v>0.15699954512757752</v>
      </c>
      <c r="G700" s="4"/>
      <c r="H700" s="51">
        <f t="shared" ca="1" si="26"/>
        <v>0.43631516383892166</v>
      </c>
      <c r="I700" s="4"/>
      <c r="J700" s="4"/>
      <c r="K700" s="4"/>
      <c r="L700" s="4"/>
    </row>
    <row r="701" spans="1:12">
      <c r="A701" s="4"/>
      <c r="B701" s="4"/>
      <c r="C701" s="4"/>
      <c r="D701" s="4"/>
      <c r="E701" s="4"/>
      <c r="F701" s="51">
        <f t="shared" ca="1" si="25"/>
        <v>0.21345881386847765</v>
      </c>
      <c r="G701" s="4"/>
      <c r="H701" s="51">
        <f t="shared" ca="1" si="26"/>
        <v>0.40293905800907565</v>
      </c>
      <c r="I701" s="4"/>
      <c r="J701" s="4"/>
      <c r="K701" s="4"/>
      <c r="L701" s="4"/>
    </row>
    <row r="702" spans="1:12">
      <c r="A702" s="4"/>
      <c r="B702" s="4"/>
      <c r="C702" s="4"/>
      <c r="D702" s="4"/>
      <c r="E702" s="4"/>
      <c r="F702" s="51">
        <f t="shared" ca="1" si="25"/>
        <v>4.4948581299352308E-2</v>
      </c>
      <c r="G702" s="4"/>
      <c r="H702" s="51">
        <f t="shared" ca="1" si="26"/>
        <v>0.84959083711082861</v>
      </c>
      <c r="I702" s="4"/>
      <c r="J702" s="4"/>
      <c r="K702" s="4"/>
      <c r="L702" s="4"/>
    </row>
    <row r="703" spans="1:12">
      <c r="A703" s="4"/>
      <c r="B703" s="4"/>
      <c r="C703" s="4"/>
      <c r="D703" s="4"/>
      <c r="E703" s="4"/>
      <c r="F703" s="51">
        <f t="shared" ca="1" si="25"/>
        <v>0.84170157688891323</v>
      </c>
      <c r="G703" s="4"/>
      <c r="H703" s="51">
        <f t="shared" ca="1" si="26"/>
        <v>0.4395194913213466</v>
      </c>
      <c r="I703" s="4"/>
      <c r="J703" s="4"/>
      <c r="K703" s="4"/>
      <c r="L703" s="4"/>
    </row>
    <row r="704" spans="1:12">
      <c r="A704" s="4"/>
      <c r="B704" s="4"/>
      <c r="C704" s="4"/>
      <c r="D704" s="4"/>
      <c r="E704" s="4"/>
      <c r="F704" s="51">
        <f t="shared" ca="1" si="25"/>
        <v>0.46888102174970614</v>
      </c>
      <c r="G704" s="4"/>
      <c r="H704" s="51">
        <f t="shared" ca="1" si="26"/>
        <v>0.33902021957411943</v>
      </c>
      <c r="I704" s="4"/>
      <c r="J704" s="4"/>
      <c r="K704" s="4"/>
      <c r="L704" s="4"/>
    </row>
    <row r="705" spans="1:12">
      <c r="A705" s="4"/>
      <c r="B705" s="4"/>
      <c r="C705" s="4"/>
      <c r="D705" s="4"/>
      <c r="E705" s="4"/>
      <c r="F705" s="51">
        <f t="shared" ca="1" si="25"/>
        <v>0.57564829492331149</v>
      </c>
      <c r="G705" s="4"/>
      <c r="H705" s="51">
        <f t="shared" ca="1" si="26"/>
        <v>0.44838951874823962</v>
      </c>
      <c r="I705" s="4"/>
      <c r="J705" s="4"/>
      <c r="K705" s="4"/>
      <c r="L705" s="4"/>
    </row>
    <row r="706" spans="1:12">
      <c r="A706" s="4"/>
      <c r="B706" s="4"/>
      <c r="C706" s="4"/>
      <c r="D706" s="4"/>
      <c r="E706" s="4"/>
      <c r="F706" s="51">
        <f t="shared" ca="1" si="25"/>
        <v>4.1316172680740948E-3</v>
      </c>
      <c r="G706" s="4"/>
      <c r="H706" s="51">
        <f t="shared" ca="1" si="26"/>
        <v>0.63566352435180917</v>
      </c>
      <c r="I706" s="4"/>
      <c r="J706" s="4"/>
      <c r="K706" s="4"/>
      <c r="L706" s="4"/>
    </row>
    <row r="707" spans="1:12">
      <c r="A707" s="4"/>
      <c r="B707" s="4"/>
      <c r="C707" s="4"/>
      <c r="D707" s="4"/>
      <c r="E707" s="4"/>
      <c r="F707" s="51">
        <f t="shared" ca="1" si="25"/>
        <v>0.96957564499862614</v>
      </c>
      <c r="G707" s="4"/>
      <c r="H707" s="51">
        <f t="shared" ca="1" si="26"/>
        <v>0.41261896072921755</v>
      </c>
      <c r="I707" s="4"/>
      <c r="J707" s="4"/>
      <c r="K707" s="4"/>
      <c r="L707" s="4"/>
    </row>
    <row r="708" spans="1:12">
      <c r="A708" s="4"/>
      <c r="B708" s="4"/>
      <c r="C708" s="4"/>
      <c r="D708" s="4"/>
      <c r="E708" s="4"/>
      <c r="F708" s="51">
        <f t="shared" ca="1" si="25"/>
        <v>0.17451350581933767</v>
      </c>
      <c r="G708" s="4"/>
      <c r="H708" s="51">
        <f t="shared" ca="1" si="26"/>
        <v>0.37090278120236708</v>
      </c>
      <c r="I708" s="4"/>
      <c r="J708" s="4"/>
      <c r="K708" s="4"/>
      <c r="L708" s="4"/>
    </row>
    <row r="709" spans="1:12">
      <c r="A709" s="4"/>
      <c r="B709" s="4"/>
      <c r="C709" s="4"/>
      <c r="D709" s="4"/>
      <c r="E709" s="4"/>
      <c r="F709" s="51">
        <f t="shared" ca="1" si="25"/>
        <v>0.42771031690029726</v>
      </c>
      <c r="G709" s="4"/>
      <c r="H709" s="51">
        <f t="shared" ca="1" si="26"/>
        <v>0.4002042791811532</v>
      </c>
      <c r="I709" s="4"/>
      <c r="J709" s="4"/>
      <c r="K709" s="4"/>
      <c r="L709" s="4"/>
    </row>
    <row r="710" spans="1:12">
      <c r="A710" s="4"/>
      <c r="B710" s="4"/>
      <c r="C710" s="4"/>
      <c r="D710" s="4"/>
      <c r="E710" s="4"/>
      <c r="F710" s="51">
        <f t="shared" ca="1" si="25"/>
        <v>0.75347852233397439</v>
      </c>
      <c r="G710" s="4"/>
      <c r="H710" s="51">
        <f t="shared" ca="1" si="26"/>
        <v>0.58282929746487999</v>
      </c>
      <c r="I710" s="4"/>
      <c r="J710" s="4"/>
      <c r="K710" s="4"/>
      <c r="L710" s="4"/>
    </row>
    <row r="711" spans="1:12">
      <c r="A711" s="4"/>
      <c r="B711" s="4"/>
      <c r="C711" s="4"/>
      <c r="D711" s="4"/>
      <c r="E711" s="4"/>
      <c r="F711" s="51">
        <f t="shared" ca="1" si="25"/>
        <v>0.58869283923520954</v>
      </c>
      <c r="G711" s="4"/>
      <c r="H711" s="51">
        <f t="shared" ca="1" si="26"/>
        <v>0.3928736090771644</v>
      </c>
      <c r="I711" s="4"/>
      <c r="J711" s="4"/>
      <c r="K711" s="4"/>
      <c r="L711" s="4"/>
    </row>
    <row r="712" spans="1:12">
      <c r="A712" s="4"/>
      <c r="B712" s="4"/>
      <c r="C712" s="4"/>
      <c r="D712" s="4"/>
      <c r="E712" s="4"/>
      <c r="F712" s="51">
        <f t="shared" ca="1" si="25"/>
        <v>0.39823290731455752</v>
      </c>
      <c r="G712" s="4"/>
      <c r="H712" s="51">
        <f t="shared" ca="1" si="26"/>
        <v>0.37662048019555106</v>
      </c>
      <c r="I712" s="4"/>
      <c r="J712" s="4"/>
      <c r="K712" s="4"/>
      <c r="L712" s="4"/>
    </row>
    <row r="713" spans="1:12">
      <c r="A713" s="4"/>
      <c r="B713" s="4"/>
      <c r="C713" s="4"/>
      <c r="D713" s="4"/>
      <c r="E713" s="4"/>
      <c r="F713" s="51">
        <f t="shared" ca="1" si="25"/>
        <v>0.46913686573113844</v>
      </c>
      <c r="G713" s="4"/>
      <c r="H713" s="51">
        <f t="shared" ca="1" si="26"/>
        <v>0.32290806925197424</v>
      </c>
      <c r="I713" s="4"/>
      <c r="J713" s="4"/>
      <c r="K713" s="4"/>
      <c r="L713" s="4"/>
    </row>
    <row r="714" spans="1:12">
      <c r="A714" s="4"/>
      <c r="B714" s="4"/>
      <c r="C714" s="4"/>
      <c r="D714" s="4"/>
      <c r="E714" s="4"/>
      <c r="F714" s="51">
        <f t="shared" ca="1" si="25"/>
        <v>0.68632555275925777</v>
      </c>
      <c r="G714" s="4"/>
      <c r="H714" s="51">
        <f t="shared" ca="1" si="26"/>
        <v>0.43416284359705404</v>
      </c>
      <c r="I714" s="4"/>
      <c r="J714" s="4"/>
      <c r="K714" s="4"/>
      <c r="L714" s="4"/>
    </row>
    <row r="715" spans="1:12">
      <c r="A715" s="4"/>
      <c r="B715" s="4"/>
      <c r="C715" s="4"/>
      <c r="D715" s="4"/>
      <c r="E715" s="4"/>
      <c r="F715" s="51">
        <f t="shared" ca="1" si="25"/>
        <v>0.57712245959082775</v>
      </c>
      <c r="G715" s="4"/>
      <c r="H715" s="51">
        <f t="shared" ca="1" si="26"/>
        <v>0.46216839455755776</v>
      </c>
      <c r="I715" s="4"/>
      <c r="J715" s="4"/>
      <c r="K715" s="4"/>
      <c r="L715" s="4"/>
    </row>
    <row r="716" spans="1:12">
      <c r="A716" s="4"/>
      <c r="B716" s="4"/>
      <c r="C716" s="4"/>
      <c r="D716" s="4"/>
      <c r="E716" s="4"/>
      <c r="F716" s="51">
        <f t="shared" ca="1" si="25"/>
        <v>0.12782056775735284</v>
      </c>
      <c r="G716" s="4"/>
      <c r="H716" s="51">
        <f t="shared" ca="1" si="26"/>
        <v>0.4102387619620822</v>
      </c>
      <c r="I716" s="4"/>
      <c r="J716" s="4"/>
      <c r="K716" s="4"/>
      <c r="L716" s="4"/>
    </row>
    <row r="717" spans="1:12">
      <c r="A717" s="4"/>
      <c r="B717" s="4"/>
      <c r="C717" s="4"/>
      <c r="D717" s="4"/>
      <c r="E717" s="4"/>
      <c r="F717" s="51">
        <f t="shared" ca="1" si="25"/>
        <v>0.38486062602471638</v>
      </c>
      <c r="G717" s="4"/>
      <c r="H717" s="51">
        <f t="shared" ca="1" si="26"/>
        <v>0.33258950115758479</v>
      </c>
      <c r="I717" s="4"/>
      <c r="J717" s="4"/>
      <c r="K717" s="4"/>
      <c r="L717" s="4"/>
    </row>
    <row r="718" spans="1:12">
      <c r="A718" s="4"/>
      <c r="B718" s="4"/>
      <c r="C718" s="4"/>
      <c r="D718" s="4"/>
      <c r="E718" s="4"/>
      <c r="F718" s="51">
        <f t="shared" ca="1" si="25"/>
        <v>0.6302494639913454</v>
      </c>
      <c r="G718" s="4"/>
      <c r="H718" s="51">
        <f t="shared" ca="1" si="26"/>
        <v>0.53739211147096488</v>
      </c>
      <c r="I718" s="4"/>
      <c r="J718" s="4"/>
      <c r="K718" s="4"/>
      <c r="L718" s="4"/>
    </row>
    <row r="719" spans="1:12">
      <c r="A719" s="4"/>
      <c r="B719" s="4"/>
      <c r="C719" s="4"/>
      <c r="D719" s="4"/>
      <c r="E719" s="4"/>
      <c r="F719" s="51">
        <f t="shared" ca="1" si="25"/>
        <v>0.55988351939086634</v>
      </c>
      <c r="G719" s="4"/>
      <c r="H719" s="51">
        <f t="shared" ca="1" si="26"/>
        <v>0.67983566420746167</v>
      </c>
      <c r="I719" s="4"/>
      <c r="J719" s="4"/>
      <c r="K719" s="4"/>
      <c r="L719" s="4"/>
    </row>
    <row r="720" spans="1:12">
      <c r="A720" s="4"/>
      <c r="B720" s="4"/>
      <c r="C720" s="4"/>
      <c r="D720" s="4"/>
      <c r="E720" s="4"/>
      <c r="F720" s="51">
        <f t="shared" ca="1" si="25"/>
        <v>0.38327462043563953</v>
      </c>
      <c r="G720" s="4"/>
      <c r="H720" s="51">
        <f t="shared" ca="1" si="26"/>
        <v>0.11217956112051977</v>
      </c>
      <c r="I720" s="4"/>
      <c r="J720" s="4"/>
      <c r="K720" s="4"/>
      <c r="L720" s="4"/>
    </row>
    <row r="721" spans="1:12">
      <c r="A721" s="4"/>
      <c r="B721" s="4"/>
      <c r="C721" s="4"/>
      <c r="D721" s="4"/>
      <c r="E721" s="4"/>
      <c r="F721" s="51">
        <f t="shared" ca="1" si="25"/>
        <v>0.63626875037935515</v>
      </c>
      <c r="G721" s="4"/>
      <c r="H721" s="51">
        <f t="shared" ca="1" si="26"/>
        <v>0.4931646286111866</v>
      </c>
      <c r="I721" s="4"/>
      <c r="J721" s="4"/>
      <c r="K721" s="4"/>
      <c r="L721" s="4"/>
    </row>
    <row r="722" spans="1:12">
      <c r="A722" s="4"/>
      <c r="B722" s="4"/>
      <c r="C722" s="4"/>
      <c r="D722" s="4"/>
      <c r="E722" s="4"/>
      <c r="F722" s="51">
        <f t="shared" ca="1" si="25"/>
        <v>0.55562333073381975</v>
      </c>
      <c r="G722" s="4"/>
      <c r="H722" s="51">
        <f t="shared" ca="1" si="26"/>
        <v>0.28956397977146353</v>
      </c>
      <c r="I722" s="4"/>
      <c r="J722" s="4"/>
      <c r="K722" s="4"/>
      <c r="L722" s="4"/>
    </row>
    <row r="723" spans="1:12">
      <c r="A723" s="4"/>
      <c r="B723" s="4"/>
      <c r="C723" s="4"/>
      <c r="D723" s="4"/>
      <c r="E723" s="4"/>
      <c r="F723" s="51">
        <f t="shared" ca="1" si="25"/>
        <v>0.97250065000004271</v>
      </c>
      <c r="G723" s="4"/>
      <c r="H723" s="51">
        <f t="shared" ca="1" si="26"/>
        <v>0.75750280510766821</v>
      </c>
      <c r="I723" s="4"/>
      <c r="J723" s="4"/>
      <c r="K723" s="4"/>
      <c r="L723" s="4"/>
    </row>
    <row r="724" spans="1:12">
      <c r="A724" s="4"/>
      <c r="B724" s="4"/>
      <c r="C724" s="4"/>
      <c r="D724" s="4"/>
      <c r="E724" s="4"/>
      <c r="F724" s="51">
        <f t="shared" ca="1" si="25"/>
        <v>0.89631296116079673</v>
      </c>
      <c r="G724" s="4"/>
      <c r="H724" s="51">
        <f t="shared" ca="1" si="26"/>
        <v>0.23478342035654318</v>
      </c>
      <c r="I724" s="4"/>
      <c r="J724" s="4"/>
      <c r="K724" s="4"/>
      <c r="L724" s="4"/>
    </row>
    <row r="725" spans="1:12">
      <c r="A725" s="4"/>
      <c r="B725" s="4"/>
      <c r="C725" s="4"/>
      <c r="D725" s="4"/>
      <c r="E725" s="4"/>
      <c r="F725" s="51">
        <f t="shared" ca="1" si="25"/>
        <v>0.21221640770167094</v>
      </c>
      <c r="G725" s="4"/>
      <c r="H725" s="51">
        <f t="shared" ca="1" si="26"/>
        <v>0.81973923282530659</v>
      </c>
      <c r="I725" s="4"/>
      <c r="J725" s="4"/>
      <c r="K725" s="4"/>
      <c r="L725" s="4"/>
    </row>
    <row r="726" spans="1:12">
      <c r="A726" s="4"/>
      <c r="B726" s="4"/>
      <c r="C726" s="4"/>
      <c r="D726" s="4"/>
      <c r="E726" s="4"/>
      <c r="F726" s="51">
        <f t="shared" ca="1" si="25"/>
        <v>0.45913430884249329</v>
      </c>
      <c r="G726" s="4"/>
      <c r="H726" s="51">
        <f t="shared" ca="1" si="26"/>
        <v>0.47132794469808609</v>
      </c>
      <c r="I726" s="4"/>
      <c r="J726" s="4"/>
      <c r="K726" s="4"/>
      <c r="L726" s="4"/>
    </row>
    <row r="727" spans="1:12">
      <c r="A727" s="4"/>
      <c r="B727" s="4"/>
      <c r="C727" s="4"/>
      <c r="D727" s="4"/>
      <c r="E727" s="4"/>
      <c r="F727" s="51">
        <f t="shared" ca="1" si="25"/>
        <v>0.57067963886092443</v>
      </c>
      <c r="G727" s="4"/>
      <c r="H727" s="51">
        <f t="shared" ca="1" si="26"/>
        <v>0.52980755416322201</v>
      </c>
      <c r="I727" s="4"/>
      <c r="J727" s="4"/>
      <c r="K727" s="4"/>
      <c r="L727" s="4"/>
    </row>
    <row r="728" spans="1:12">
      <c r="A728" s="4"/>
      <c r="B728" s="4"/>
      <c r="C728" s="4"/>
      <c r="D728" s="4"/>
      <c r="E728" s="4"/>
      <c r="F728" s="51">
        <f t="shared" ca="1" si="25"/>
        <v>0.31838062941728307</v>
      </c>
      <c r="G728" s="4"/>
      <c r="H728" s="51">
        <f t="shared" ca="1" si="26"/>
        <v>0.69567740883158968</v>
      </c>
      <c r="I728" s="4"/>
      <c r="J728" s="4"/>
      <c r="K728" s="4"/>
      <c r="L728" s="4"/>
    </row>
    <row r="729" spans="1:12">
      <c r="A729" s="4"/>
      <c r="B729" s="4"/>
      <c r="C729" s="4"/>
      <c r="D729" s="4"/>
      <c r="E729" s="4"/>
      <c r="F729" s="51">
        <f t="shared" ca="1" si="25"/>
        <v>0.7863117290395566</v>
      </c>
      <c r="G729" s="4"/>
      <c r="H729" s="51">
        <f t="shared" ca="1" si="26"/>
        <v>0.51238335935986856</v>
      </c>
      <c r="I729" s="4"/>
      <c r="J729" s="4"/>
      <c r="K729" s="4"/>
      <c r="L729" s="4"/>
    </row>
    <row r="730" spans="1:12">
      <c r="A730" s="4"/>
      <c r="B730" s="4"/>
      <c r="C730" s="4"/>
      <c r="D730" s="4"/>
      <c r="E730" s="4"/>
      <c r="F730" s="51">
        <f t="shared" ca="1" si="25"/>
        <v>0.69645314762710808</v>
      </c>
      <c r="G730" s="4"/>
      <c r="H730" s="51">
        <f t="shared" ca="1" si="26"/>
        <v>0.63089858069398785</v>
      </c>
      <c r="I730" s="4"/>
      <c r="J730" s="4"/>
      <c r="K730" s="4"/>
      <c r="L730" s="4"/>
    </row>
    <row r="731" spans="1:12">
      <c r="A731" s="4"/>
      <c r="B731" s="4"/>
      <c r="C731" s="4"/>
      <c r="D731" s="4"/>
      <c r="E731" s="4"/>
      <c r="F731" s="51">
        <f t="shared" ca="1" si="25"/>
        <v>0.95603820732990008</v>
      </c>
      <c r="G731" s="4"/>
      <c r="H731" s="51">
        <f t="shared" ca="1" si="26"/>
        <v>0.43647199181185137</v>
      </c>
      <c r="I731" s="4"/>
      <c r="J731" s="4"/>
      <c r="K731" s="4"/>
      <c r="L731" s="4"/>
    </row>
    <row r="732" spans="1:12">
      <c r="A732" s="4"/>
      <c r="B732" s="4"/>
      <c r="C732" s="4"/>
      <c r="D732" s="4"/>
      <c r="E732" s="4"/>
      <c r="F732" s="51">
        <f t="shared" ca="1" si="25"/>
        <v>0.9850670251569027</v>
      </c>
      <c r="G732" s="4"/>
      <c r="H732" s="51">
        <f t="shared" ca="1" si="26"/>
        <v>0.59756210391334741</v>
      </c>
      <c r="I732" s="4"/>
      <c r="J732" s="4"/>
      <c r="K732" s="4"/>
      <c r="L732" s="4"/>
    </row>
    <row r="733" spans="1:12">
      <c r="A733" s="4"/>
      <c r="B733" s="4"/>
      <c r="C733" s="4"/>
      <c r="D733" s="4"/>
      <c r="E733" s="4"/>
      <c r="F733" s="51">
        <f t="shared" ca="1" si="25"/>
        <v>0.14221298273331073</v>
      </c>
      <c r="G733" s="4"/>
      <c r="H733" s="51">
        <f t="shared" ca="1" si="26"/>
        <v>0.54699961509479933</v>
      </c>
      <c r="I733" s="4"/>
      <c r="J733" s="4"/>
      <c r="K733" s="4"/>
      <c r="L733" s="4"/>
    </row>
    <row r="734" spans="1:12">
      <c r="A734" s="4"/>
      <c r="B734" s="4"/>
      <c r="C734" s="4"/>
      <c r="D734" s="4"/>
      <c r="E734" s="4"/>
      <c r="F734" s="51">
        <f t="shared" ca="1" si="25"/>
        <v>0.92834564379204298</v>
      </c>
      <c r="G734" s="4"/>
      <c r="H734" s="51">
        <f t="shared" ca="1" si="26"/>
        <v>0.58639602154229531</v>
      </c>
      <c r="I734" s="4"/>
      <c r="J734" s="4"/>
      <c r="K734" s="4"/>
      <c r="L734" s="4"/>
    </row>
    <row r="735" spans="1:12">
      <c r="A735" s="4"/>
      <c r="B735" s="4"/>
      <c r="C735" s="4"/>
      <c r="D735" s="4"/>
      <c r="E735" s="4"/>
      <c r="F735" s="51">
        <f t="shared" ca="1" si="25"/>
        <v>0.89239644104222449</v>
      </c>
      <c r="G735" s="4"/>
      <c r="H735" s="51">
        <f t="shared" ca="1" si="26"/>
        <v>0.33988999855589574</v>
      </c>
      <c r="I735" s="4"/>
      <c r="J735" s="4"/>
      <c r="K735" s="4"/>
      <c r="L735" s="4"/>
    </row>
    <row r="736" spans="1:12">
      <c r="A736" s="4"/>
      <c r="B736" s="4"/>
      <c r="C736" s="4"/>
      <c r="D736" s="4"/>
      <c r="E736" s="4"/>
      <c r="F736" s="51">
        <f t="shared" ca="1" si="25"/>
        <v>0.18166321539299268</v>
      </c>
      <c r="G736" s="4"/>
      <c r="H736" s="51">
        <f t="shared" ca="1" si="26"/>
        <v>0.34537198396651669</v>
      </c>
      <c r="I736" s="4"/>
      <c r="J736" s="4"/>
      <c r="K736" s="4"/>
      <c r="L736" s="4"/>
    </row>
    <row r="737" spans="1:12">
      <c r="A737" s="4"/>
      <c r="B737" s="4"/>
      <c r="C737" s="4"/>
      <c r="D737" s="4"/>
      <c r="E737" s="4"/>
      <c r="F737" s="51">
        <f t="shared" ca="1" si="25"/>
        <v>0.68795841541802571</v>
      </c>
      <c r="G737" s="4"/>
      <c r="H737" s="51">
        <f t="shared" ca="1" si="26"/>
        <v>0.54602926340029589</v>
      </c>
      <c r="I737" s="4"/>
      <c r="J737" s="4"/>
      <c r="K737" s="4"/>
      <c r="L737" s="4"/>
    </row>
    <row r="738" spans="1:12">
      <c r="A738" s="4"/>
      <c r="B738" s="4"/>
      <c r="C738" s="4"/>
      <c r="D738" s="4"/>
      <c r="E738" s="4"/>
      <c r="F738" s="51">
        <f t="shared" ca="1" si="25"/>
        <v>0.54444607463193917</v>
      </c>
      <c r="G738" s="4"/>
      <c r="H738" s="51">
        <f t="shared" ca="1" si="26"/>
        <v>0.55353036507475872</v>
      </c>
      <c r="I738" s="4"/>
      <c r="J738" s="4"/>
      <c r="K738" s="4"/>
      <c r="L738" s="4"/>
    </row>
    <row r="739" spans="1:12">
      <c r="A739" s="4"/>
      <c r="B739" s="4"/>
      <c r="C739" s="4"/>
      <c r="D739" s="4"/>
      <c r="E739" s="4"/>
      <c r="F739" s="51">
        <f t="shared" ca="1" si="25"/>
        <v>0.83292576964561038</v>
      </c>
      <c r="G739" s="4"/>
      <c r="H739" s="51">
        <f t="shared" ca="1" si="26"/>
        <v>0.42228837179002737</v>
      </c>
      <c r="I739" s="4"/>
      <c r="J739" s="4"/>
      <c r="K739" s="4"/>
      <c r="L739" s="4"/>
    </row>
    <row r="740" spans="1:12">
      <c r="A740" s="4"/>
      <c r="B740" s="4"/>
      <c r="C740" s="4"/>
      <c r="D740" s="4"/>
      <c r="E740" s="4"/>
      <c r="F740" s="51">
        <f t="shared" ca="1" si="25"/>
        <v>0.49537863804103499</v>
      </c>
      <c r="G740" s="4"/>
      <c r="H740" s="51">
        <f t="shared" ca="1" si="26"/>
        <v>0.42327810713658454</v>
      </c>
      <c r="I740" s="4"/>
      <c r="J740" s="4"/>
      <c r="K740" s="4"/>
      <c r="L740" s="4"/>
    </row>
    <row r="741" spans="1:12">
      <c r="A741" s="4"/>
      <c r="B741" s="4"/>
      <c r="C741" s="4"/>
      <c r="D741" s="4"/>
      <c r="E741" s="4"/>
      <c r="F741" s="51">
        <f t="shared" ca="1" si="25"/>
        <v>3.5932912299095565E-2</v>
      </c>
      <c r="G741" s="4"/>
      <c r="H741" s="51">
        <f t="shared" ca="1" si="26"/>
        <v>0.41747357327737167</v>
      </c>
      <c r="I741" s="4"/>
      <c r="J741" s="4"/>
      <c r="K741" s="4"/>
      <c r="L741" s="4"/>
    </row>
    <row r="742" spans="1:12">
      <c r="A742" s="4"/>
      <c r="B742" s="4"/>
      <c r="C742" s="4"/>
      <c r="D742" s="4"/>
      <c r="E742" s="4"/>
      <c r="F742" s="51">
        <f t="shared" ca="1" si="25"/>
        <v>0.95508885487241657</v>
      </c>
      <c r="G742" s="4"/>
      <c r="H742" s="51">
        <f t="shared" ca="1" si="26"/>
        <v>0.65656757321423909</v>
      </c>
      <c r="I742" s="4"/>
      <c r="J742" s="4"/>
      <c r="K742" s="4"/>
      <c r="L742" s="4"/>
    </row>
    <row r="743" spans="1:12">
      <c r="A743" s="4"/>
      <c r="B743" s="4"/>
      <c r="C743" s="4"/>
      <c r="D743" s="4"/>
      <c r="E743" s="4"/>
      <c r="F743" s="51">
        <f t="shared" ca="1" si="25"/>
        <v>0.55635850166303435</v>
      </c>
      <c r="G743" s="4"/>
      <c r="H743" s="51">
        <f t="shared" ca="1" si="26"/>
        <v>0.71455904324640862</v>
      </c>
      <c r="I743" s="4"/>
      <c r="J743" s="4"/>
      <c r="K743" s="4"/>
      <c r="L743" s="4"/>
    </row>
    <row r="744" spans="1:12">
      <c r="A744" s="4"/>
      <c r="B744" s="4"/>
      <c r="C744" s="4"/>
      <c r="D744" s="4"/>
      <c r="E744" s="4"/>
      <c r="F744" s="51">
        <f t="shared" ca="1" si="25"/>
        <v>0.6127993728022938</v>
      </c>
      <c r="G744" s="4"/>
      <c r="H744" s="51">
        <f t="shared" ca="1" si="26"/>
        <v>0.72400143335640643</v>
      </c>
      <c r="I744" s="4"/>
      <c r="J744" s="4"/>
      <c r="K744" s="4"/>
      <c r="L744" s="4"/>
    </row>
    <row r="745" spans="1:12">
      <c r="A745" s="4"/>
      <c r="B745" s="4"/>
      <c r="C745" s="4"/>
      <c r="D745" s="4"/>
      <c r="E745" s="4"/>
      <c r="F745" s="51">
        <f t="shared" ca="1" si="25"/>
        <v>0.31347406356867324</v>
      </c>
      <c r="G745" s="4"/>
      <c r="H745" s="51">
        <f t="shared" ca="1" si="26"/>
        <v>0.33389001008247288</v>
      </c>
      <c r="I745" s="4"/>
      <c r="J745" s="4"/>
      <c r="K745" s="4"/>
      <c r="L745" s="4"/>
    </row>
    <row r="746" spans="1:12">
      <c r="A746" s="4"/>
      <c r="B746" s="4"/>
      <c r="C746" s="4"/>
      <c r="D746" s="4"/>
      <c r="E746" s="4"/>
      <c r="F746" s="51">
        <f t="shared" ca="1" si="25"/>
        <v>0.10689947883432693</v>
      </c>
      <c r="G746" s="4"/>
      <c r="H746" s="51">
        <f t="shared" ca="1" si="26"/>
        <v>0.86803982180265671</v>
      </c>
      <c r="I746" s="4"/>
      <c r="J746" s="4"/>
      <c r="K746" s="4"/>
      <c r="L746" s="4"/>
    </row>
    <row r="747" spans="1:12">
      <c r="A747" s="4"/>
      <c r="B747" s="4"/>
      <c r="C747" s="4"/>
      <c r="D747" s="4"/>
      <c r="E747" s="4"/>
      <c r="F747" s="51">
        <f t="shared" ca="1" si="25"/>
        <v>0.40916423424396664</v>
      </c>
      <c r="G747" s="4"/>
      <c r="H747" s="51">
        <f t="shared" ca="1" si="26"/>
        <v>0.57757225119027344</v>
      </c>
      <c r="I747" s="4"/>
      <c r="J747" s="4"/>
      <c r="K747" s="4"/>
      <c r="L747" s="4"/>
    </row>
    <row r="748" spans="1:12">
      <c r="A748" s="4"/>
      <c r="B748" s="4"/>
      <c r="C748" s="4"/>
      <c r="D748" s="4"/>
      <c r="E748" s="4"/>
      <c r="F748" s="51">
        <f t="shared" ca="1" si="25"/>
        <v>0.25330117279329079</v>
      </c>
      <c r="G748" s="4"/>
      <c r="H748" s="51">
        <f t="shared" ca="1" si="26"/>
        <v>0.37822639650270706</v>
      </c>
      <c r="I748" s="4"/>
      <c r="J748" s="4"/>
      <c r="K748" s="4"/>
      <c r="L748" s="4"/>
    </row>
    <row r="749" spans="1:12">
      <c r="A749" s="4"/>
      <c r="B749" s="4"/>
      <c r="C749" s="4"/>
      <c r="D749" s="4"/>
      <c r="E749" s="4"/>
      <c r="F749" s="51">
        <f t="shared" ca="1" si="25"/>
        <v>0.35084046330454033</v>
      </c>
      <c r="G749" s="4"/>
      <c r="H749" s="51">
        <f t="shared" ca="1" si="26"/>
        <v>0.53265920543241907</v>
      </c>
      <c r="I749" s="4"/>
      <c r="J749" s="4"/>
      <c r="K749" s="4"/>
      <c r="L749" s="4"/>
    </row>
    <row r="750" spans="1:12">
      <c r="A750" s="4"/>
      <c r="B750" s="4"/>
      <c r="C750" s="4"/>
      <c r="D750" s="4"/>
      <c r="E750" s="4"/>
      <c r="F750" s="51">
        <f t="shared" ca="1" si="25"/>
        <v>0.70398238859267925</v>
      </c>
      <c r="G750" s="4"/>
      <c r="H750" s="51">
        <f t="shared" ca="1" si="26"/>
        <v>0.39457749143566367</v>
      </c>
      <c r="I750" s="4"/>
      <c r="J750" s="4"/>
      <c r="K750" s="4"/>
      <c r="L750" s="4"/>
    </row>
    <row r="751" spans="1:12">
      <c r="A751" s="4"/>
      <c r="B751" s="4"/>
      <c r="C751" s="4"/>
      <c r="D751" s="4"/>
      <c r="E751" s="4"/>
      <c r="F751" s="51">
        <f t="shared" ref="F751:F814" ca="1" si="27">RAND()</f>
        <v>0.10180219708206784</v>
      </c>
      <c r="G751" s="4"/>
      <c r="H751" s="51">
        <f t="shared" ref="H751:H814" ca="1" si="28">(RAND()+RAND()+RAND()+RAND())/4</f>
        <v>0.54407414557348499</v>
      </c>
      <c r="I751" s="4"/>
      <c r="J751" s="4"/>
      <c r="K751" s="4"/>
      <c r="L751" s="4"/>
    </row>
    <row r="752" spans="1:12">
      <c r="A752" s="4"/>
      <c r="B752" s="4"/>
      <c r="C752" s="4"/>
      <c r="D752" s="4"/>
      <c r="E752" s="4"/>
      <c r="F752" s="51">
        <f t="shared" ca="1" si="27"/>
        <v>0.18100270565544296</v>
      </c>
      <c r="G752" s="4"/>
      <c r="H752" s="51">
        <f t="shared" ca="1" si="28"/>
        <v>0.73589554190662432</v>
      </c>
      <c r="I752" s="4"/>
      <c r="J752" s="4"/>
      <c r="K752" s="4"/>
      <c r="L752" s="4"/>
    </row>
    <row r="753" spans="1:12">
      <c r="A753" s="4"/>
      <c r="B753" s="4"/>
      <c r="C753" s="4"/>
      <c r="D753" s="4"/>
      <c r="E753" s="4"/>
      <c r="F753" s="51">
        <f t="shared" ca="1" si="27"/>
        <v>0.6874743068414515</v>
      </c>
      <c r="G753" s="4"/>
      <c r="H753" s="51">
        <f t="shared" ca="1" si="28"/>
        <v>0.28937507598333906</v>
      </c>
      <c r="I753" s="4"/>
      <c r="J753" s="4"/>
      <c r="K753" s="4"/>
      <c r="L753" s="4"/>
    </row>
    <row r="754" spans="1:12">
      <c r="A754" s="4"/>
      <c r="B754" s="4"/>
      <c r="C754" s="4"/>
      <c r="D754" s="4"/>
      <c r="E754" s="4"/>
      <c r="F754" s="51">
        <f t="shared" ca="1" si="27"/>
        <v>0.50775477137881253</v>
      </c>
      <c r="G754" s="4"/>
      <c r="H754" s="51">
        <f t="shared" ca="1" si="28"/>
        <v>0.60483976175012211</v>
      </c>
      <c r="I754" s="4"/>
      <c r="J754" s="4"/>
      <c r="K754" s="4"/>
      <c r="L754" s="4"/>
    </row>
    <row r="755" spans="1:12">
      <c r="A755" s="4"/>
      <c r="B755" s="4"/>
      <c r="C755" s="4"/>
      <c r="D755" s="4"/>
      <c r="E755" s="4"/>
      <c r="F755" s="51">
        <f t="shared" ca="1" si="27"/>
        <v>0.42395369165658536</v>
      </c>
      <c r="G755" s="4"/>
      <c r="H755" s="51">
        <f t="shared" ca="1" si="28"/>
        <v>0.32911203734978078</v>
      </c>
      <c r="I755" s="4"/>
      <c r="J755" s="4"/>
      <c r="K755" s="4"/>
      <c r="L755" s="4"/>
    </row>
    <row r="756" spans="1:12">
      <c r="A756" s="4"/>
      <c r="B756" s="4"/>
      <c r="C756" s="4"/>
      <c r="D756" s="4"/>
      <c r="E756" s="4"/>
      <c r="F756" s="51">
        <f t="shared" ca="1" si="27"/>
        <v>0.78704692308027369</v>
      </c>
      <c r="G756" s="4"/>
      <c r="H756" s="51">
        <f t="shared" ca="1" si="28"/>
        <v>0.60225524068144387</v>
      </c>
      <c r="I756" s="4"/>
      <c r="J756" s="4"/>
      <c r="K756" s="4"/>
      <c r="L756" s="4"/>
    </row>
    <row r="757" spans="1:12">
      <c r="A757" s="4"/>
      <c r="B757" s="4"/>
      <c r="C757" s="4"/>
      <c r="D757" s="4"/>
      <c r="E757" s="4"/>
      <c r="F757" s="51">
        <f t="shared" ca="1" si="27"/>
        <v>0.31201356961438587</v>
      </c>
      <c r="G757" s="4"/>
      <c r="H757" s="51">
        <f t="shared" ca="1" si="28"/>
        <v>0.85271384878556167</v>
      </c>
      <c r="I757" s="4"/>
      <c r="J757" s="4"/>
      <c r="K757" s="4"/>
      <c r="L757" s="4"/>
    </row>
    <row r="758" spans="1:12">
      <c r="A758" s="4"/>
      <c r="B758" s="4"/>
      <c r="C758" s="4"/>
      <c r="D758" s="4"/>
      <c r="E758" s="4"/>
      <c r="F758" s="51">
        <f t="shared" ca="1" si="27"/>
        <v>0.35629166982526039</v>
      </c>
      <c r="G758" s="4"/>
      <c r="H758" s="51">
        <f t="shared" ca="1" si="28"/>
        <v>0.85711855523683678</v>
      </c>
      <c r="I758" s="4"/>
      <c r="J758" s="4"/>
      <c r="K758" s="4"/>
      <c r="L758" s="4"/>
    </row>
    <row r="759" spans="1:12">
      <c r="A759" s="4"/>
      <c r="B759" s="4"/>
      <c r="C759" s="4"/>
      <c r="D759" s="4"/>
      <c r="E759" s="4"/>
      <c r="F759" s="51">
        <f t="shared" ca="1" si="27"/>
        <v>0.42265092298336726</v>
      </c>
      <c r="G759" s="4"/>
      <c r="H759" s="51">
        <f t="shared" ca="1" si="28"/>
        <v>0.35986642843313355</v>
      </c>
      <c r="I759" s="4"/>
      <c r="J759" s="4"/>
      <c r="K759" s="4"/>
      <c r="L759" s="4"/>
    </row>
    <row r="760" spans="1:12">
      <c r="A760" s="4"/>
      <c r="B760" s="4"/>
      <c r="C760" s="4"/>
      <c r="D760" s="4"/>
      <c r="E760" s="4"/>
      <c r="F760" s="51">
        <f t="shared" ca="1" si="27"/>
        <v>0.73629263873007844</v>
      </c>
      <c r="G760" s="4"/>
      <c r="H760" s="51">
        <f t="shared" ca="1" si="28"/>
        <v>0.58253655341584565</v>
      </c>
      <c r="I760" s="4"/>
      <c r="J760" s="4"/>
      <c r="K760" s="4"/>
      <c r="L760" s="4"/>
    </row>
    <row r="761" spans="1:12">
      <c r="A761" s="4"/>
      <c r="B761" s="4"/>
      <c r="C761" s="4"/>
      <c r="D761" s="4"/>
      <c r="E761" s="4"/>
      <c r="F761" s="51">
        <f t="shared" ca="1" si="27"/>
        <v>0.5223481389361827</v>
      </c>
      <c r="G761" s="4"/>
      <c r="H761" s="51">
        <f t="shared" ca="1" si="28"/>
        <v>0.45423742943749684</v>
      </c>
      <c r="I761" s="4"/>
      <c r="J761" s="4"/>
      <c r="K761" s="4"/>
      <c r="L761" s="4"/>
    </row>
    <row r="762" spans="1:12">
      <c r="A762" s="4"/>
      <c r="B762" s="4"/>
      <c r="C762" s="4"/>
      <c r="D762" s="4"/>
      <c r="E762" s="4"/>
      <c r="F762" s="51">
        <f t="shared" ca="1" si="27"/>
        <v>0.59584934820806557</v>
      </c>
      <c r="G762" s="4"/>
      <c r="H762" s="51">
        <f t="shared" ca="1" si="28"/>
        <v>0.63722304618471182</v>
      </c>
      <c r="I762" s="4"/>
      <c r="J762" s="4"/>
      <c r="K762" s="4"/>
      <c r="L762" s="4"/>
    </row>
    <row r="763" spans="1:12">
      <c r="A763" s="4"/>
      <c r="B763" s="4"/>
      <c r="C763" s="4"/>
      <c r="D763" s="4"/>
      <c r="E763" s="4"/>
      <c r="F763" s="51">
        <f t="shared" ca="1" si="27"/>
        <v>0.56319289247456883</v>
      </c>
      <c r="G763" s="4"/>
      <c r="H763" s="51">
        <f t="shared" ca="1" si="28"/>
        <v>0.46000446303572329</v>
      </c>
      <c r="I763" s="4"/>
      <c r="J763" s="4"/>
      <c r="K763" s="4"/>
      <c r="L763" s="4"/>
    </row>
    <row r="764" spans="1:12">
      <c r="A764" s="4"/>
      <c r="B764" s="4"/>
      <c r="C764" s="4"/>
      <c r="D764" s="4"/>
      <c r="E764" s="4"/>
      <c r="F764" s="51">
        <f t="shared" ca="1" si="27"/>
        <v>0.20309208796007594</v>
      </c>
      <c r="G764" s="4"/>
      <c r="H764" s="51">
        <f t="shared" ca="1" si="28"/>
        <v>0.49670339866492635</v>
      </c>
      <c r="I764" s="4"/>
      <c r="J764" s="4"/>
      <c r="K764" s="4"/>
      <c r="L764" s="4"/>
    </row>
    <row r="765" spans="1:12">
      <c r="A765" s="4"/>
      <c r="B765" s="4"/>
      <c r="C765" s="4"/>
      <c r="D765" s="4"/>
      <c r="E765" s="4"/>
      <c r="F765" s="51">
        <f t="shared" ca="1" si="27"/>
        <v>0.88823554810789385</v>
      </c>
      <c r="G765" s="4"/>
      <c r="H765" s="51">
        <f t="shared" ca="1" si="28"/>
        <v>0.34440150337776015</v>
      </c>
      <c r="I765" s="4"/>
      <c r="J765" s="4"/>
      <c r="K765" s="4"/>
      <c r="L765" s="4"/>
    </row>
    <row r="766" spans="1:12">
      <c r="A766" s="4"/>
      <c r="B766" s="4"/>
      <c r="C766" s="4"/>
      <c r="D766" s="4"/>
      <c r="E766" s="4"/>
      <c r="F766" s="51">
        <f t="shared" ca="1" si="27"/>
        <v>0.77622533154571749</v>
      </c>
      <c r="G766" s="4"/>
      <c r="H766" s="51">
        <f t="shared" ca="1" si="28"/>
        <v>0.49031615164854941</v>
      </c>
      <c r="I766" s="4"/>
      <c r="J766" s="4"/>
      <c r="K766" s="4"/>
      <c r="L766" s="4"/>
    </row>
    <row r="767" spans="1:12">
      <c r="A767" s="4"/>
      <c r="B767" s="4"/>
      <c r="C767" s="4"/>
      <c r="D767" s="4"/>
      <c r="E767" s="4"/>
      <c r="F767" s="51">
        <f t="shared" ca="1" si="27"/>
        <v>0.98612190425298785</v>
      </c>
      <c r="G767" s="4"/>
      <c r="H767" s="51">
        <f t="shared" ca="1" si="28"/>
        <v>0.51502217494119351</v>
      </c>
      <c r="I767" s="4"/>
      <c r="J767" s="4"/>
      <c r="K767" s="4"/>
      <c r="L767" s="4"/>
    </row>
    <row r="768" spans="1:12">
      <c r="A768" s="4"/>
      <c r="B768" s="4"/>
      <c r="C768" s="4"/>
      <c r="D768" s="4"/>
      <c r="E768" s="4"/>
      <c r="F768" s="51">
        <f t="shared" ca="1" si="27"/>
        <v>0.56004140451783757</v>
      </c>
      <c r="G768" s="4"/>
      <c r="H768" s="51">
        <f t="shared" ca="1" si="28"/>
        <v>0.35402244244293113</v>
      </c>
      <c r="I768" s="4"/>
      <c r="J768" s="4"/>
      <c r="K768" s="4"/>
      <c r="L768" s="4"/>
    </row>
    <row r="769" spans="1:12">
      <c r="A769" s="4"/>
      <c r="B769" s="4"/>
      <c r="C769" s="4"/>
      <c r="D769" s="4"/>
      <c r="E769" s="4"/>
      <c r="F769" s="51">
        <f t="shared" ca="1" si="27"/>
        <v>0.20353261230171682</v>
      </c>
      <c r="G769" s="4"/>
      <c r="H769" s="51">
        <f t="shared" ca="1" si="28"/>
        <v>0.29390665827710966</v>
      </c>
      <c r="I769" s="4"/>
      <c r="J769" s="4"/>
      <c r="K769" s="4"/>
      <c r="L769" s="4"/>
    </row>
    <row r="770" spans="1:12">
      <c r="A770" s="4"/>
      <c r="B770" s="4"/>
      <c r="C770" s="4"/>
      <c r="D770" s="4"/>
      <c r="E770" s="4"/>
      <c r="F770" s="51">
        <f t="shared" ca="1" si="27"/>
        <v>0.48944286514721624</v>
      </c>
      <c r="G770" s="4"/>
      <c r="H770" s="51">
        <f t="shared" ca="1" si="28"/>
        <v>0.47306744936159317</v>
      </c>
      <c r="I770" s="4"/>
      <c r="J770" s="4"/>
      <c r="K770" s="4"/>
      <c r="L770" s="4"/>
    </row>
    <row r="771" spans="1:12">
      <c r="A771" s="4"/>
      <c r="B771" s="4"/>
      <c r="C771" s="4"/>
      <c r="D771" s="4"/>
      <c r="E771" s="4"/>
      <c r="F771" s="51">
        <f t="shared" ca="1" si="27"/>
        <v>0.3496034762972805</v>
      </c>
      <c r="G771" s="4"/>
      <c r="H771" s="51">
        <f t="shared" ca="1" si="28"/>
        <v>0.2211178038062265</v>
      </c>
      <c r="I771" s="4"/>
      <c r="J771" s="4"/>
      <c r="K771" s="4"/>
      <c r="L771" s="4"/>
    </row>
    <row r="772" spans="1:12">
      <c r="A772" s="4"/>
      <c r="B772" s="4"/>
      <c r="C772" s="4"/>
      <c r="D772" s="4"/>
      <c r="E772" s="4"/>
      <c r="F772" s="51">
        <f t="shared" ca="1" si="27"/>
        <v>0.59826627032504764</v>
      </c>
      <c r="G772" s="4"/>
      <c r="H772" s="51">
        <f t="shared" ca="1" si="28"/>
        <v>0.2536659405425889</v>
      </c>
      <c r="I772" s="4"/>
      <c r="J772" s="4"/>
      <c r="K772" s="4"/>
      <c r="L772" s="4"/>
    </row>
    <row r="773" spans="1:12">
      <c r="A773" s="4"/>
      <c r="B773" s="4"/>
      <c r="C773" s="4"/>
      <c r="D773" s="4"/>
      <c r="E773" s="4"/>
      <c r="F773" s="51">
        <f t="shared" ca="1" si="27"/>
        <v>0.45743134925482576</v>
      </c>
      <c r="G773" s="4"/>
      <c r="H773" s="51">
        <f t="shared" ca="1" si="28"/>
        <v>0.49955197229371723</v>
      </c>
      <c r="I773" s="4"/>
      <c r="J773" s="4"/>
      <c r="K773" s="4"/>
      <c r="L773" s="4"/>
    </row>
    <row r="774" spans="1:12">
      <c r="A774" s="4"/>
      <c r="B774" s="4"/>
      <c r="C774" s="4"/>
      <c r="D774" s="4"/>
      <c r="E774" s="4"/>
      <c r="F774" s="51">
        <f t="shared" ca="1" si="27"/>
        <v>0.87329368398601781</v>
      </c>
      <c r="G774" s="4"/>
      <c r="H774" s="51">
        <f t="shared" ca="1" si="28"/>
        <v>0.58561600346943166</v>
      </c>
      <c r="I774" s="4"/>
      <c r="J774" s="4"/>
      <c r="K774" s="4"/>
      <c r="L774" s="4"/>
    </row>
    <row r="775" spans="1:12">
      <c r="A775" s="4"/>
      <c r="B775" s="4"/>
      <c r="C775" s="4"/>
      <c r="D775" s="4"/>
      <c r="E775" s="4"/>
      <c r="F775" s="51">
        <f t="shared" ca="1" si="27"/>
        <v>0.56295722065278131</v>
      </c>
      <c r="G775" s="4"/>
      <c r="H775" s="51">
        <f t="shared" ca="1" si="28"/>
        <v>0.69314028822971718</v>
      </c>
      <c r="I775" s="4"/>
      <c r="J775" s="4"/>
      <c r="K775" s="4"/>
      <c r="L775" s="4"/>
    </row>
    <row r="776" spans="1:12">
      <c r="A776" s="4"/>
      <c r="B776" s="4"/>
      <c r="C776" s="4"/>
      <c r="D776" s="4"/>
      <c r="E776" s="4"/>
      <c r="F776" s="51">
        <f t="shared" ca="1" si="27"/>
        <v>0.69932001055387916</v>
      </c>
      <c r="G776" s="4"/>
      <c r="H776" s="51">
        <f t="shared" ca="1" si="28"/>
        <v>0.51405594228600016</v>
      </c>
      <c r="I776" s="4"/>
      <c r="J776" s="4"/>
      <c r="K776" s="4"/>
      <c r="L776" s="4"/>
    </row>
    <row r="777" spans="1:12">
      <c r="A777" s="4"/>
      <c r="B777" s="4"/>
      <c r="C777" s="4"/>
      <c r="D777" s="4"/>
      <c r="E777" s="4"/>
      <c r="F777" s="51">
        <f t="shared" ca="1" si="27"/>
        <v>0.32527658563231143</v>
      </c>
      <c r="G777" s="4"/>
      <c r="H777" s="51">
        <f t="shared" ca="1" si="28"/>
        <v>0.62303118995736972</v>
      </c>
      <c r="I777" s="4"/>
      <c r="J777" s="4"/>
      <c r="K777" s="4"/>
      <c r="L777" s="4"/>
    </row>
    <row r="778" spans="1:12">
      <c r="A778" s="4"/>
      <c r="B778" s="4"/>
      <c r="C778" s="4"/>
      <c r="D778" s="4"/>
      <c r="E778" s="4"/>
      <c r="F778" s="51">
        <f t="shared" ca="1" si="27"/>
        <v>7.3501863421004621E-2</v>
      </c>
      <c r="G778" s="4"/>
      <c r="H778" s="51">
        <f t="shared" ca="1" si="28"/>
        <v>0.32718167212422555</v>
      </c>
      <c r="I778" s="4"/>
      <c r="J778" s="4"/>
      <c r="K778" s="4"/>
      <c r="L778" s="4"/>
    </row>
    <row r="779" spans="1:12">
      <c r="A779" s="4"/>
      <c r="B779" s="4"/>
      <c r="C779" s="4"/>
      <c r="D779" s="4"/>
      <c r="E779" s="4"/>
      <c r="F779" s="51">
        <f t="shared" ca="1" si="27"/>
        <v>0.56121612062085702</v>
      </c>
      <c r="G779" s="4"/>
      <c r="H779" s="51">
        <f t="shared" ca="1" si="28"/>
        <v>0.49465333338303707</v>
      </c>
      <c r="I779" s="4"/>
      <c r="J779" s="4"/>
      <c r="K779" s="4"/>
      <c r="L779" s="4"/>
    </row>
    <row r="780" spans="1:12">
      <c r="A780" s="4"/>
      <c r="B780" s="4"/>
      <c r="C780" s="4"/>
      <c r="D780" s="4"/>
      <c r="E780" s="4"/>
      <c r="F780" s="51">
        <f t="shared" ca="1" si="27"/>
        <v>0.63664113053180649</v>
      </c>
      <c r="G780" s="4"/>
      <c r="H780" s="51">
        <f t="shared" ca="1" si="28"/>
        <v>0.57398858913022854</v>
      </c>
      <c r="I780" s="4"/>
      <c r="J780" s="4"/>
      <c r="K780" s="4"/>
      <c r="L780" s="4"/>
    </row>
    <row r="781" spans="1:12">
      <c r="A781" s="4"/>
      <c r="B781" s="4"/>
      <c r="C781" s="4"/>
      <c r="D781" s="4"/>
      <c r="E781" s="4"/>
      <c r="F781" s="51">
        <f t="shared" ca="1" si="27"/>
        <v>0.6964286929006559</v>
      </c>
      <c r="G781" s="4"/>
      <c r="H781" s="51">
        <f t="shared" ca="1" si="28"/>
        <v>0.67637564379086534</v>
      </c>
      <c r="I781" s="4"/>
      <c r="J781" s="4"/>
      <c r="K781" s="4"/>
      <c r="L781" s="4"/>
    </row>
    <row r="782" spans="1:12">
      <c r="A782" s="4"/>
      <c r="B782" s="4"/>
      <c r="C782" s="4"/>
      <c r="D782" s="4"/>
      <c r="E782" s="4"/>
      <c r="F782" s="51">
        <f t="shared" ca="1" si="27"/>
        <v>0.98336422061649942</v>
      </c>
      <c r="G782" s="4"/>
      <c r="H782" s="51">
        <f t="shared" ca="1" si="28"/>
        <v>0.45201256340436524</v>
      </c>
      <c r="I782" s="4"/>
      <c r="J782" s="4"/>
      <c r="K782" s="4"/>
      <c r="L782" s="4"/>
    </row>
    <row r="783" spans="1:12">
      <c r="A783" s="4"/>
      <c r="B783" s="4"/>
      <c r="C783" s="4"/>
      <c r="D783" s="4"/>
      <c r="E783" s="4"/>
      <c r="F783" s="51">
        <f t="shared" ca="1" si="27"/>
        <v>0.12474282209632814</v>
      </c>
      <c r="G783" s="4"/>
      <c r="H783" s="51">
        <f t="shared" ca="1" si="28"/>
        <v>0.63354371762104944</v>
      </c>
      <c r="I783" s="4"/>
      <c r="J783" s="4"/>
      <c r="K783" s="4"/>
      <c r="L783" s="4"/>
    </row>
    <row r="784" spans="1:12">
      <c r="A784" s="4"/>
      <c r="B784" s="4"/>
      <c r="C784" s="4"/>
      <c r="D784" s="4"/>
      <c r="E784" s="4"/>
      <c r="F784" s="51">
        <f t="shared" ca="1" si="27"/>
        <v>0.61717944457530216</v>
      </c>
      <c r="G784" s="4"/>
      <c r="H784" s="51">
        <f t="shared" ca="1" si="28"/>
        <v>0.35084658303158489</v>
      </c>
      <c r="I784" s="4"/>
      <c r="J784" s="4"/>
      <c r="K784" s="4"/>
      <c r="L784" s="4"/>
    </row>
    <row r="785" spans="1:12">
      <c r="A785" s="4"/>
      <c r="B785" s="4"/>
      <c r="C785" s="4"/>
      <c r="D785" s="4"/>
      <c r="E785" s="4"/>
      <c r="F785" s="51">
        <f t="shared" ca="1" si="27"/>
        <v>0.82403117710784002</v>
      </c>
      <c r="G785" s="4"/>
      <c r="H785" s="51">
        <f t="shared" ca="1" si="28"/>
        <v>0.49842378553529776</v>
      </c>
      <c r="I785" s="4"/>
      <c r="J785" s="4"/>
      <c r="K785" s="4"/>
      <c r="L785" s="4"/>
    </row>
    <row r="786" spans="1:12">
      <c r="A786" s="4"/>
      <c r="B786" s="4"/>
      <c r="C786" s="4"/>
      <c r="D786" s="4"/>
      <c r="E786" s="4"/>
      <c r="F786" s="51">
        <f t="shared" ca="1" si="27"/>
        <v>0.4204838368099082</v>
      </c>
      <c r="G786" s="4"/>
      <c r="H786" s="51">
        <f t="shared" ca="1" si="28"/>
        <v>0.79817202121845399</v>
      </c>
      <c r="I786" s="4"/>
      <c r="J786" s="4"/>
      <c r="K786" s="4"/>
      <c r="L786" s="4"/>
    </row>
    <row r="787" spans="1:12">
      <c r="A787" s="4"/>
      <c r="B787" s="4"/>
      <c r="C787" s="4"/>
      <c r="D787" s="4"/>
      <c r="E787" s="4"/>
      <c r="F787" s="51">
        <f t="shared" ca="1" si="27"/>
        <v>1.956267343410456E-2</v>
      </c>
      <c r="G787" s="4"/>
      <c r="H787" s="51">
        <f t="shared" ca="1" si="28"/>
        <v>0.58748323671649627</v>
      </c>
      <c r="I787" s="4"/>
      <c r="J787" s="4"/>
      <c r="K787" s="4"/>
      <c r="L787" s="4"/>
    </row>
    <row r="788" spans="1:12">
      <c r="A788" s="4"/>
      <c r="B788" s="4"/>
      <c r="C788" s="4"/>
      <c r="D788" s="4"/>
      <c r="E788" s="4"/>
      <c r="F788" s="51">
        <f t="shared" ca="1" si="27"/>
        <v>0.95469117526175995</v>
      </c>
      <c r="G788" s="4"/>
      <c r="H788" s="51">
        <f t="shared" ca="1" si="28"/>
        <v>0.24260074108509461</v>
      </c>
      <c r="I788" s="4"/>
      <c r="J788" s="4"/>
      <c r="K788" s="4"/>
      <c r="L788" s="4"/>
    </row>
    <row r="789" spans="1:12">
      <c r="A789" s="4"/>
      <c r="B789" s="4"/>
      <c r="C789" s="4"/>
      <c r="D789" s="4"/>
      <c r="E789" s="4"/>
      <c r="F789" s="51">
        <f t="shared" ca="1" si="27"/>
        <v>0.38651222973146793</v>
      </c>
      <c r="G789" s="4"/>
      <c r="H789" s="51">
        <f t="shared" ca="1" si="28"/>
        <v>0.74051221300522041</v>
      </c>
      <c r="I789" s="4"/>
      <c r="J789" s="4"/>
      <c r="K789" s="4"/>
      <c r="L789" s="4"/>
    </row>
    <row r="790" spans="1:12">
      <c r="A790" s="4"/>
      <c r="B790" s="4"/>
      <c r="C790" s="4"/>
      <c r="D790" s="4"/>
      <c r="E790" s="4"/>
      <c r="F790" s="51">
        <f t="shared" ca="1" si="27"/>
        <v>0.44498288373055384</v>
      </c>
      <c r="G790" s="4"/>
      <c r="H790" s="51">
        <f t="shared" ca="1" si="28"/>
        <v>0.70113527231670436</v>
      </c>
      <c r="I790" s="4"/>
      <c r="J790" s="4"/>
      <c r="K790" s="4"/>
      <c r="L790" s="4"/>
    </row>
    <row r="791" spans="1:12">
      <c r="A791" s="4"/>
      <c r="B791" s="4"/>
      <c r="C791" s="4"/>
      <c r="D791" s="4"/>
      <c r="E791" s="4"/>
      <c r="F791" s="51">
        <f t="shared" ca="1" si="27"/>
        <v>0.66296957276106872</v>
      </c>
      <c r="G791" s="4"/>
      <c r="H791" s="51">
        <f t="shared" ca="1" si="28"/>
        <v>0.51463039978780378</v>
      </c>
      <c r="I791" s="4"/>
      <c r="J791" s="4"/>
      <c r="K791" s="4"/>
      <c r="L791" s="4"/>
    </row>
    <row r="792" spans="1:12">
      <c r="A792" s="4"/>
      <c r="B792" s="4"/>
      <c r="C792" s="4"/>
      <c r="D792" s="4"/>
      <c r="E792" s="4"/>
      <c r="F792" s="51">
        <f t="shared" ca="1" si="27"/>
        <v>0.98251031137699008</v>
      </c>
      <c r="G792" s="4"/>
      <c r="H792" s="51">
        <f t="shared" ca="1" si="28"/>
        <v>0.43721719346435489</v>
      </c>
      <c r="I792" s="4"/>
      <c r="J792" s="4"/>
      <c r="K792" s="4"/>
      <c r="L792" s="4"/>
    </row>
    <row r="793" spans="1:12">
      <c r="A793" s="4"/>
      <c r="B793" s="4"/>
      <c r="C793" s="4"/>
      <c r="D793" s="4"/>
      <c r="E793" s="4"/>
      <c r="F793" s="51">
        <f t="shared" ca="1" si="27"/>
        <v>0.81887938306226282</v>
      </c>
      <c r="G793" s="4"/>
      <c r="H793" s="51">
        <f t="shared" ca="1" si="28"/>
        <v>0.3214034840284245</v>
      </c>
      <c r="I793" s="4"/>
      <c r="J793" s="4"/>
      <c r="K793" s="4"/>
      <c r="L793" s="4"/>
    </row>
    <row r="794" spans="1:12">
      <c r="A794" s="4"/>
      <c r="B794" s="4"/>
      <c r="C794" s="4"/>
      <c r="D794" s="4"/>
      <c r="E794" s="4"/>
      <c r="F794" s="51">
        <f t="shared" ca="1" si="27"/>
        <v>0.32042921494249865</v>
      </c>
      <c r="G794" s="4"/>
      <c r="H794" s="51">
        <f t="shared" ca="1" si="28"/>
        <v>0.43660532939753238</v>
      </c>
      <c r="I794" s="4"/>
      <c r="J794" s="4"/>
      <c r="K794" s="4"/>
      <c r="L794" s="4"/>
    </row>
    <row r="795" spans="1:12">
      <c r="A795" s="4"/>
      <c r="B795" s="4"/>
      <c r="C795" s="4"/>
      <c r="D795" s="4"/>
      <c r="E795" s="4"/>
      <c r="F795" s="51">
        <f t="shared" ca="1" si="27"/>
        <v>0.75365727357242507</v>
      </c>
      <c r="G795" s="4"/>
      <c r="H795" s="51">
        <f t="shared" ca="1" si="28"/>
        <v>0.51462155075622773</v>
      </c>
      <c r="I795" s="4"/>
      <c r="J795" s="4"/>
      <c r="K795" s="4"/>
      <c r="L795" s="4"/>
    </row>
    <row r="796" spans="1:12">
      <c r="A796" s="4"/>
      <c r="B796" s="4"/>
      <c r="C796" s="4"/>
      <c r="D796" s="4"/>
      <c r="E796" s="4"/>
      <c r="F796" s="51">
        <f t="shared" ca="1" si="27"/>
        <v>0.4927542998881399</v>
      </c>
      <c r="G796" s="4"/>
      <c r="H796" s="51">
        <f t="shared" ca="1" si="28"/>
        <v>0.52137239077300912</v>
      </c>
      <c r="I796" s="4"/>
      <c r="J796" s="4"/>
      <c r="K796" s="4"/>
      <c r="L796" s="4"/>
    </row>
    <row r="797" spans="1:12">
      <c r="A797" s="4"/>
      <c r="B797" s="4"/>
      <c r="C797" s="4"/>
      <c r="D797" s="4"/>
      <c r="E797" s="4"/>
      <c r="F797" s="51">
        <f t="shared" ca="1" si="27"/>
        <v>0.68041152401108107</v>
      </c>
      <c r="G797" s="4"/>
      <c r="H797" s="51">
        <f t="shared" ca="1" si="28"/>
        <v>0.58013412329352398</v>
      </c>
      <c r="I797" s="4"/>
      <c r="J797" s="4"/>
      <c r="K797" s="4"/>
      <c r="L797" s="4"/>
    </row>
    <row r="798" spans="1:12">
      <c r="A798" s="4"/>
      <c r="B798" s="4"/>
      <c r="C798" s="4"/>
      <c r="D798" s="4"/>
      <c r="E798" s="4"/>
      <c r="F798" s="51">
        <f t="shared" ca="1" si="27"/>
        <v>0.48633405719583278</v>
      </c>
      <c r="G798" s="4"/>
      <c r="H798" s="51">
        <f t="shared" ca="1" si="28"/>
        <v>0.49399190790007785</v>
      </c>
      <c r="I798" s="4"/>
      <c r="J798" s="4"/>
      <c r="K798" s="4"/>
      <c r="L798" s="4"/>
    </row>
    <row r="799" spans="1:12">
      <c r="A799" s="4"/>
      <c r="B799" s="4"/>
      <c r="C799" s="4"/>
      <c r="D799" s="4"/>
      <c r="E799" s="4"/>
      <c r="F799" s="51">
        <f t="shared" ca="1" si="27"/>
        <v>0.66660769468984393</v>
      </c>
      <c r="G799" s="4"/>
      <c r="H799" s="51">
        <f t="shared" ca="1" si="28"/>
        <v>0.51035600384944813</v>
      </c>
      <c r="I799" s="4"/>
      <c r="J799" s="4"/>
      <c r="K799" s="4"/>
      <c r="L799" s="4"/>
    </row>
    <row r="800" spans="1:12">
      <c r="A800" s="4"/>
      <c r="B800" s="4"/>
      <c r="C800" s="4"/>
      <c r="D800" s="4"/>
      <c r="E800" s="4"/>
      <c r="F800" s="51">
        <f t="shared" ca="1" si="27"/>
        <v>0.40511956004243899</v>
      </c>
      <c r="G800" s="4"/>
      <c r="H800" s="51">
        <f t="shared" ca="1" si="28"/>
        <v>0.14686049271019208</v>
      </c>
      <c r="I800" s="4"/>
      <c r="J800" s="4"/>
      <c r="K800" s="4"/>
      <c r="L800" s="4"/>
    </row>
    <row r="801" spans="1:12">
      <c r="A801" s="4"/>
      <c r="B801" s="4"/>
      <c r="C801" s="4"/>
      <c r="D801" s="4"/>
      <c r="E801" s="4"/>
      <c r="F801" s="51">
        <f t="shared" ca="1" si="27"/>
        <v>0.23387847890757496</v>
      </c>
      <c r="G801" s="4"/>
      <c r="H801" s="51">
        <f t="shared" ca="1" si="28"/>
        <v>0.57309981203926197</v>
      </c>
      <c r="I801" s="4"/>
      <c r="J801" s="4"/>
      <c r="K801" s="4"/>
      <c r="L801" s="4"/>
    </row>
    <row r="802" spans="1:12">
      <c r="A802" s="4"/>
      <c r="B802" s="4"/>
      <c r="C802" s="4"/>
      <c r="D802" s="4"/>
      <c r="E802" s="4"/>
      <c r="F802" s="51">
        <f t="shared" ca="1" si="27"/>
        <v>6.5238543359507739E-2</v>
      </c>
      <c r="G802" s="4"/>
      <c r="H802" s="51">
        <f t="shared" ca="1" si="28"/>
        <v>0.44631966280783197</v>
      </c>
      <c r="I802" s="4"/>
      <c r="J802" s="4"/>
      <c r="K802" s="4"/>
      <c r="L802" s="4"/>
    </row>
    <row r="803" spans="1:12">
      <c r="A803" s="4"/>
      <c r="B803" s="4"/>
      <c r="C803" s="4"/>
      <c r="D803" s="4"/>
      <c r="E803" s="4"/>
      <c r="F803" s="51">
        <f t="shared" ca="1" si="27"/>
        <v>0.48018557343840895</v>
      </c>
      <c r="G803" s="4"/>
      <c r="H803" s="51">
        <f t="shared" ca="1" si="28"/>
        <v>0.48794777750546486</v>
      </c>
      <c r="I803" s="4"/>
      <c r="J803" s="4"/>
      <c r="K803" s="4"/>
      <c r="L803" s="4"/>
    </row>
    <row r="804" spans="1:12">
      <c r="A804" s="4"/>
      <c r="B804" s="4"/>
      <c r="C804" s="4"/>
      <c r="D804" s="4"/>
      <c r="E804" s="4"/>
      <c r="F804" s="51">
        <f t="shared" ca="1" si="27"/>
        <v>0.53716579855841817</v>
      </c>
      <c r="G804" s="4"/>
      <c r="H804" s="51">
        <f t="shared" ca="1" si="28"/>
        <v>0.7234029887826845</v>
      </c>
      <c r="I804" s="4"/>
      <c r="J804" s="4"/>
      <c r="K804" s="4"/>
      <c r="L804" s="4"/>
    </row>
    <row r="805" spans="1:12">
      <c r="A805" s="4"/>
      <c r="B805" s="4"/>
      <c r="C805" s="4"/>
      <c r="D805" s="4"/>
      <c r="E805" s="4"/>
      <c r="F805" s="51">
        <f t="shared" ca="1" si="27"/>
        <v>0.86908388017218274</v>
      </c>
      <c r="G805" s="4"/>
      <c r="H805" s="51">
        <f t="shared" ca="1" si="28"/>
        <v>0.20793592369184494</v>
      </c>
      <c r="I805" s="4"/>
      <c r="J805" s="4"/>
      <c r="K805" s="4"/>
      <c r="L805" s="4"/>
    </row>
    <row r="806" spans="1:12">
      <c r="A806" s="4"/>
      <c r="B806" s="4"/>
      <c r="C806" s="4"/>
      <c r="D806" s="4"/>
      <c r="E806" s="4"/>
      <c r="F806" s="51">
        <f t="shared" ca="1" si="27"/>
        <v>0.48944498873984976</v>
      </c>
      <c r="G806" s="4"/>
      <c r="H806" s="51">
        <f t="shared" ca="1" si="28"/>
        <v>0.38077664034653419</v>
      </c>
      <c r="I806" s="4"/>
      <c r="J806" s="4"/>
      <c r="K806" s="4"/>
      <c r="L806" s="4"/>
    </row>
    <row r="807" spans="1:12">
      <c r="A807" s="4"/>
      <c r="B807" s="4"/>
      <c r="C807" s="4"/>
      <c r="D807" s="4"/>
      <c r="E807" s="4"/>
      <c r="F807" s="51">
        <f t="shared" ca="1" si="27"/>
        <v>0.49616707404804183</v>
      </c>
      <c r="G807" s="4"/>
      <c r="H807" s="51">
        <f t="shared" ca="1" si="28"/>
        <v>0.57225205747257901</v>
      </c>
      <c r="I807" s="4"/>
      <c r="J807" s="4"/>
      <c r="K807" s="4"/>
      <c r="L807" s="4"/>
    </row>
    <row r="808" spans="1:12">
      <c r="A808" s="4"/>
      <c r="B808" s="4"/>
      <c r="C808" s="4"/>
      <c r="D808" s="4"/>
      <c r="E808" s="4"/>
      <c r="F808" s="51">
        <f t="shared" ca="1" si="27"/>
        <v>0.74777709522939972</v>
      </c>
      <c r="G808" s="4"/>
      <c r="H808" s="51">
        <f t="shared" ca="1" si="28"/>
        <v>0.40859112286699106</v>
      </c>
      <c r="I808" s="4"/>
      <c r="J808" s="4"/>
      <c r="K808" s="4"/>
      <c r="L808" s="4"/>
    </row>
    <row r="809" spans="1:12">
      <c r="A809" s="4"/>
      <c r="B809" s="4"/>
      <c r="C809" s="4"/>
      <c r="D809" s="4"/>
      <c r="E809" s="4"/>
      <c r="F809" s="51">
        <f t="shared" ca="1" si="27"/>
        <v>0.31753055654441154</v>
      </c>
      <c r="G809" s="4"/>
      <c r="H809" s="51">
        <f t="shared" ca="1" si="28"/>
        <v>0.58665546472453689</v>
      </c>
      <c r="I809" s="4"/>
      <c r="J809" s="4"/>
      <c r="K809" s="4"/>
      <c r="L809" s="4"/>
    </row>
    <row r="810" spans="1:12">
      <c r="A810" s="4"/>
      <c r="B810" s="4"/>
      <c r="C810" s="4"/>
      <c r="D810" s="4"/>
      <c r="E810" s="4"/>
      <c r="F810" s="51">
        <f t="shared" ca="1" si="27"/>
        <v>0.63237945214871616</v>
      </c>
      <c r="G810" s="4"/>
      <c r="H810" s="51">
        <f t="shared" ca="1" si="28"/>
        <v>0.29872024792518648</v>
      </c>
      <c r="I810" s="4"/>
      <c r="J810" s="4"/>
      <c r="K810" s="4"/>
      <c r="L810" s="4"/>
    </row>
    <row r="811" spans="1:12">
      <c r="A811" s="4"/>
      <c r="B811" s="4"/>
      <c r="C811" s="4"/>
      <c r="D811" s="4"/>
      <c r="E811" s="4"/>
      <c r="F811" s="51">
        <f t="shared" ca="1" si="27"/>
        <v>0.19115436204583147</v>
      </c>
      <c r="G811" s="4"/>
      <c r="H811" s="51">
        <f t="shared" ca="1" si="28"/>
        <v>0.24441777209505208</v>
      </c>
      <c r="I811" s="4"/>
      <c r="J811" s="4"/>
      <c r="K811" s="4"/>
      <c r="L811" s="4"/>
    </row>
    <row r="812" spans="1:12">
      <c r="A812" s="4"/>
      <c r="B812" s="4"/>
      <c r="C812" s="4"/>
      <c r="D812" s="4"/>
      <c r="E812" s="4"/>
      <c r="F812" s="51">
        <f t="shared" ca="1" si="27"/>
        <v>0.33717092086997968</v>
      </c>
      <c r="G812" s="4"/>
      <c r="H812" s="51">
        <f t="shared" ca="1" si="28"/>
        <v>0.6652975162834579</v>
      </c>
      <c r="I812" s="4"/>
      <c r="J812" s="4"/>
      <c r="K812" s="4"/>
      <c r="L812" s="4"/>
    </row>
    <row r="813" spans="1:12">
      <c r="A813" s="4"/>
      <c r="B813" s="4"/>
      <c r="C813" s="4"/>
      <c r="D813" s="4"/>
      <c r="E813" s="4"/>
      <c r="F813" s="51">
        <f t="shared" ca="1" si="27"/>
        <v>0.96909721422451522</v>
      </c>
      <c r="G813" s="4"/>
      <c r="H813" s="51">
        <f t="shared" ca="1" si="28"/>
        <v>0.70542162955811649</v>
      </c>
      <c r="I813" s="4"/>
      <c r="J813" s="4"/>
      <c r="K813" s="4"/>
      <c r="L813" s="4"/>
    </row>
    <row r="814" spans="1:12">
      <c r="A814" s="4"/>
      <c r="B814" s="4"/>
      <c r="C814" s="4"/>
      <c r="D814" s="4"/>
      <c r="E814" s="4"/>
      <c r="F814" s="51">
        <f t="shared" ca="1" si="27"/>
        <v>0.39055316138062901</v>
      </c>
      <c r="G814" s="4"/>
      <c r="H814" s="51">
        <f t="shared" ca="1" si="28"/>
        <v>0.64936057361974053</v>
      </c>
      <c r="I814" s="4"/>
      <c r="J814" s="4"/>
      <c r="K814" s="4"/>
      <c r="L814" s="4"/>
    </row>
    <row r="815" spans="1:12">
      <c r="A815" s="4"/>
      <c r="B815" s="4"/>
      <c r="C815" s="4"/>
      <c r="D815" s="4"/>
      <c r="E815" s="4"/>
      <c r="F815" s="51">
        <f t="shared" ref="F815:F829" ca="1" si="29">RAND()</f>
        <v>3.5431751122965816E-2</v>
      </c>
      <c r="G815" s="4"/>
      <c r="H815" s="51">
        <f t="shared" ref="H815:H829" ca="1" si="30">(RAND()+RAND()+RAND()+RAND())/4</f>
        <v>0.4321958058604729</v>
      </c>
      <c r="I815" s="4"/>
      <c r="J815" s="4"/>
      <c r="K815" s="4"/>
      <c r="L815" s="4"/>
    </row>
    <row r="816" spans="1:12">
      <c r="A816" s="4"/>
      <c r="B816" s="4"/>
      <c r="C816" s="4"/>
      <c r="D816" s="4"/>
      <c r="E816" s="4"/>
      <c r="F816" s="51">
        <f t="shared" ca="1" si="29"/>
        <v>0.27094681971530032</v>
      </c>
      <c r="G816" s="4"/>
      <c r="H816" s="51">
        <f t="shared" ca="1" si="30"/>
        <v>0.22031462277804573</v>
      </c>
      <c r="I816" s="4"/>
      <c r="J816" s="4"/>
      <c r="K816" s="4"/>
      <c r="L816" s="4"/>
    </row>
    <row r="817" spans="1:12">
      <c r="A817" s="4"/>
      <c r="B817" s="4"/>
      <c r="C817" s="4"/>
      <c r="D817" s="4"/>
      <c r="E817" s="4"/>
      <c r="F817" s="51">
        <f t="shared" ca="1" si="29"/>
        <v>0.44602073595538372</v>
      </c>
      <c r="G817" s="4"/>
      <c r="H817" s="51">
        <f t="shared" ca="1" si="30"/>
        <v>0.52172941727551636</v>
      </c>
      <c r="I817" s="4"/>
      <c r="J817" s="4"/>
      <c r="K817" s="4"/>
      <c r="L817" s="4"/>
    </row>
    <row r="818" spans="1:12">
      <c r="A818" s="4"/>
      <c r="B818" s="4"/>
      <c r="C818" s="4"/>
      <c r="D818" s="4"/>
      <c r="E818" s="4"/>
      <c r="F818" s="51">
        <f t="shared" ca="1" si="29"/>
        <v>0.86535406448507857</v>
      </c>
      <c r="G818" s="4"/>
      <c r="H818" s="51">
        <f t="shared" ca="1" si="30"/>
        <v>0.51678684978559231</v>
      </c>
      <c r="I818" s="4"/>
      <c r="J818" s="4"/>
      <c r="K818" s="4"/>
      <c r="L818" s="4"/>
    </row>
    <row r="819" spans="1:12">
      <c r="A819" s="4"/>
      <c r="B819" s="4"/>
      <c r="C819" s="4"/>
      <c r="D819" s="4"/>
      <c r="E819" s="4"/>
      <c r="F819" s="51">
        <f t="shared" ca="1" si="29"/>
        <v>0.13473191628246139</v>
      </c>
      <c r="G819" s="4"/>
      <c r="H819" s="51">
        <f t="shared" ca="1" si="30"/>
        <v>0.59621882939901205</v>
      </c>
      <c r="I819" s="4"/>
      <c r="J819" s="4"/>
      <c r="K819" s="4"/>
      <c r="L819" s="4"/>
    </row>
    <row r="820" spans="1:12">
      <c r="A820" s="4"/>
      <c r="B820" s="4"/>
      <c r="C820" s="4"/>
      <c r="D820" s="4"/>
      <c r="E820" s="4"/>
      <c r="F820" s="51">
        <f t="shared" ca="1" si="29"/>
        <v>0.45558709800667563</v>
      </c>
      <c r="G820" s="4"/>
      <c r="H820" s="51">
        <f t="shared" ca="1" si="30"/>
        <v>0.44429228578661689</v>
      </c>
      <c r="I820" s="4"/>
      <c r="J820" s="4"/>
      <c r="K820" s="4"/>
      <c r="L820" s="4"/>
    </row>
    <row r="821" spans="1:12">
      <c r="A821" s="4"/>
      <c r="B821" s="4"/>
      <c r="C821" s="4"/>
      <c r="D821" s="4"/>
      <c r="E821" s="4"/>
      <c r="F821" s="51">
        <f t="shared" ca="1" si="29"/>
        <v>0.22565245358561636</v>
      </c>
      <c r="G821" s="4"/>
      <c r="H821" s="51">
        <f t="shared" ca="1" si="30"/>
        <v>0.58274100992068512</v>
      </c>
      <c r="I821" s="4"/>
      <c r="J821" s="4"/>
      <c r="K821" s="4"/>
      <c r="L821" s="4"/>
    </row>
    <row r="822" spans="1:12">
      <c r="A822" s="4"/>
      <c r="B822" s="4"/>
      <c r="C822" s="4"/>
      <c r="D822" s="4"/>
      <c r="E822" s="4"/>
      <c r="F822" s="51">
        <f t="shared" ca="1" si="29"/>
        <v>0.83004429729928675</v>
      </c>
      <c r="G822" s="4"/>
      <c r="H822" s="51">
        <f t="shared" ca="1" si="30"/>
        <v>0.26771348714208387</v>
      </c>
      <c r="I822" s="4"/>
      <c r="J822" s="4"/>
      <c r="K822" s="4"/>
      <c r="L822" s="4"/>
    </row>
    <row r="823" spans="1:12">
      <c r="A823" s="4"/>
      <c r="B823" s="4"/>
      <c r="C823" s="4"/>
      <c r="D823" s="4"/>
      <c r="E823" s="4"/>
      <c r="F823" s="51">
        <f t="shared" ca="1" si="29"/>
        <v>0.4057164120674519</v>
      </c>
      <c r="G823" s="4"/>
      <c r="H823" s="51">
        <f t="shared" ca="1" si="30"/>
        <v>0.40433835476518498</v>
      </c>
      <c r="I823" s="4"/>
      <c r="J823" s="4"/>
      <c r="K823" s="4"/>
      <c r="L823" s="4"/>
    </row>
    <row r="824" spans="1:12">
      <c r="A824" s="4"/>
      <c r="B824" s="4"/>
      <c r="C824" s="4"/>
      <c r="D824" s="4"/>
      <c r="E824" s="4"/>
      <c r="F824" s="51">
        <f t="shared" ca="1" si="29"/>
        <v>0.26688797644559215</v>
      </c>
      <c r="G824" s="4"/>
      <c r="H824" s="51">
        <f t="shared" ca="1" si="30"/>
        <v>0.34314335514277683</v>
      </c>
      <c r="I824" s="4"/>
      <c r="J824" s="4"/>
      <c r="K824" s="4"/>
      <c r="L824" s="4"/>
    </row>
    <row r="825" spans="1:12">
      <c r="A825" s="4"/>
      <c r="B825" s="4"/>
      <c r="C825" s="4"/>
      <c r="D825" s="4"/>
      <c r="E825" s="4"/>
      <c r="F825" s="51">
        <f t="shared" ca="1" si="29"/>
        <v>0.63513646845998528</v>
      </c>
      <c r="G825" s="4"/>
      <c r="H825" s="51">
        <f t="shared" ca="1" si="30"/>
        <v>0.51781572975467449</v>
      </c>
      <c r="I825" s="4"/>
      <c r="J825" s="4"/>
      <c r="K825" s="4"/>
      <c r="L825" s="4"/>
    </row>
    <row r="826" spans="1:12">
      <c r="A826" s="4"/>
      <c r="B826" s="4"/>
      <c r="C826" s="4"/>
      <c r="D826" s="4"/>
      <c r="E826" s="4"/>
      <c r="F826" s="51">
        <f t="shared" ca="1" si="29"/>
        <v>0.83213598930814803</v>
      </c>
      <c r="G826" s="4"/>
      <c r="H826" s="51">
        <f t="shared" ca="1" si="30"/>
        <v>0.23355533689952085</v>
      </c>
      <c r="I826" s="4"/>
      <c r="J826" s="4"/>
      <c r="K826" s="4"/>
      <c r="L826" s="4"/>
    </row>
    <row r="827" spans="1:12">
      <c r="A827" s="4"/>
      <c r="B827" s="4"/>
      <c r="C827" s="4"/>
      <c r="D827" s="4"/>
      <c r="E827" s="4"/>
      <c r="F827" s="51">
        <f t="shared" ca="1" si="29"/>
        <v>0.22046569884452683</v>
      </c>
      <c r="G827" s="4"/>
      <c r="H827" s="51">
        <f t="shared" ca="1" si="30"/>
        <v>0.50158678727595474</v>
      </c>
      <c r="I827" s="4"/>
      <c r="J827" s="4"/>
      <c r="K827" s="4"/>
      <c r="L827" s="4"/>
    </row>
    <row r="828" spans="1:12">
      <c r="A828" s="4"/>
      <c r="B828" s="4"/>
      <c r="C828" s="4"/>
      <c r="D828" s="4"/>
      <c r="E828" s="4"/>
      <c r="F828" s="51">
        <f t="shared" ca="1" si="29"/>
        <v>0.757659591478685</v>
      </c>
      <c r="G828" s="4"/>
      <c r="H828" s="51">
        <f t="shared" ca="1" si="30"/>
        <v>0.59777777273759924</v>
      </c>
      <c r="I828" s="4"/>
      <c r="J828" s="4"/>
      <c r="K828" s="4"/>
      <c r="L828" s="4"/>
    </row>
    <row r="829" spans="1:12">
      <c r="A829" s="4"/>
      <c r="B829" s="4"/>
      <c r="C829" s="4"/>
      <c r="D829" s="4"/>
      <c r="E829" s="4"/>
      <c r="F829" s="51">
        <f t="shared" ca="1" si="29"/>
        <v>0.64618923361873137</v>
      </c>
      <c r="G829" s="4"/>
      <c r="H829" s="51">
        <f t="shared" ca="1" si="30"/>
        <v>0.22791614860471032</v>
      </c>
      <c r="I829" s="4"/>
      <c r="J829" s="4"/>
      <c r="K829" s="4"/>
      <c r="L829" s="4"/>
    </row>
    <row r="830" spans="1:12">
      <c r="A830" s="4"/>
      <c r="B830" s="4"/>
      <c r="C830" s="4"/>
      <c r="D830" s="4"/>
      <c r="E830" s="4"/>
      <c r="F830" s="51">
        <f ca="1">RAND()</f>
        <v>0.30512922738531334</v>
      </c>
      <c r="G830" s="4"/>
      <c r="H830" s="51">
        <f ca="1">(RAND()+RAND()+RAND()+RAND())/4</f>
        <v>0.77038213169190672</v>
      </c>
      <c r="I830" s="4"/>
      <c r="J830" s="4"/>
      <c r="K830" s="4"/>
      <c r="L830" s="4"/>
    </row>
    <row r="831" spans="1:12">
      <c r="A831" s="4"/>
      <c r="B831" s="4"/>
      <c r="C831" s="4"/>
      <c r="D831" s="4"/>
      <c r="E831" s="4"/>
      <c r="F831" s="51">
        <f t="shared" ref="F831:F894" ca="1" si="31">RAND()</f>
        <v>0.42945788021867104</v>
      </c>
      <c r="G831" s="4"/>
      <c r="H831" s="51">
        <f t="shared" ref="H831:H894" ca="1" si="32">(RAND()+RAND()+RAND()+RAND())/4</f>
        <v>0.45563755869374367</v>
      </c>
      <c r="I831" s="4"/>
      <c r="J831" s="4"/>
      <c r="K831" s="4"/>
      <c r="L831" s="4"/>
    </row>
    <row r="832" spans="1:12">
      <c r="A832" s="4"/>
      <c r="B832" s="4"/>
      <c r="C832" s="4"/>
      <c r="D832" s="4"/>
      <c r="E832" s="4"/>
      <c r="F832" s="51">
        <f t="shared" ca="1" si="31"/>
        <v>2.2577500634708425E-3</v>
      </c>
      <c r="G832" s="4"/>
      <c r="H832" s="51">
        <f t="shared" ca="1" si="32"/>
        <v>0.29387062347455128</v>
      </c>
      <c r="I832" s="4"/>
      <c r="J832" s="4"/>
      <c r="K832" s="4"/>
      <c r="L832" s="4"/>
    </row>
    <row r="833" spans="1:12">
      <c r="A833" s="4"/>
      <c r="B833" s="4"/>
      <c r="C833" s="4"/>
      <c r="D833" s="4"/>
      <c r="E833" s="4"/>
      <c r="F833" s="51">
        <f t="shared" ca="1" si="31"/>
        <v>0.81784792041101662</v>
      </c>
      <c r="G833" s="4"/>
      <c r="H833" s="51">
        <f t="shared" ca="1" si="32"/>
        <v>0.5527152490290177</v>
      </c>
      <c r="I833" s="4"/>
      <c r="J833" s="4"/>
      <c r="K833" s="4"/>
      <c r="L833" s="4"/>
    </row>
    <row r="834" spans="1:12">
      <c r="A834" s="4"/>
      <c r="B834" s="4"/>
      <c r="C834" s="4"/>
      <c r="D834" s="4"/>
      <c r="E834" s="4"/>
      <c r="F834" s="51">
        <f t="shared" ca="1" si="31"/>
        <v>3.5268565655741657E-3</v>
      </c>
      <c r="G834" s="4"/>
      <c r="H834" s="51">
        <f t="shared" ca="1" si="32"/>
        <v>0.37402093127545777</v>
      </c>
      <c r="I834" s="4"/>
      <c r="J834" s="4"/>
      <c r="K834" s="4"/>
      <c r="L834" s="4"/>
    </row>
    <row r="835" spans="1:12">
      <c r="A835" s="4"/>
      <c r="B835" s="4"/>
      <c r="C835" s="4"/>
      <c r="D835" s="4"/>
      <c r="E835" s="4"/>
      <c r="F835" s="51">
        <f t="shared" ca="1" si="31"/>
        <v>0.72659120014180845</v>
      </c>
      <c r="G835" s="4"/>
      <c r="H835" s="51">
        <f t="shared" ca="1" si="32"/>
        <v>0.60646549246193615</v>
      </c>
      <c r="I835" s="4"/>
      <c r="J835" s="4"/>
      <c r="K835" s="4"/>
      <c r="L835" s="4"/>
    </row>
    <row r="836" spans="1:12">
      <c r="A836" s="4"/>
      <c r="B836" s="4"/>
      <c r="C836" s="4"/>
      <c r="D836" s="4"/>
      <c r="E836" s="4"/>
      <c r="F836" s="51">
        <f t="shared" ca="1" si="31"/>
        <v>0.96922545845503272</v>
      </c>
      <c r="G836" s="4"/>
      <c r="H836" s="51">
        <f t="shared" ca="1" si="32"/>
        <v>0.27289664052740881</v>
      </c>
      <c r="I836" s="4"/>
      <c r="J836" s="4"/>
      <c r="K836" s="4"/>
      <c r="L836" s="4"/>
    </row>
    <row r="837" spans="1:12">
      <c r="A837" s="4"/>
      <c r="B837" s="4"/>
      <c r="C837" s="4"/>
      <c r="D837" s="4"/>
      <c r="E837" s="4"/>
      <c r="F837" s="51">
        <f t="shared" ca="1" si="31"/>
        <v>0.40373441623836792</v>
      </c>
      <c r="G837" s="4"/>
      <c r="H837" s="51">
        <f t="shared" ca="1" si="32"/>
        <v>0.31777758274190315</v>
      </c>
      <c r="I837" s="4"/>
      <c r="J837" s="4"/>
      <c r="K837" s="4"/>
      <c r="L837" s="4"/>
    </row>
    <row r="838" spans="1:12">
      <c r="A838" s="4"/>
      <c r="B838" s="4"/>
      <c r="C838" s="4"/>
      <c r="D838" s="4"/>
      <c r="E838" s="4"/>
      <c r="F838" s="51">
        <f t="shared" ca="1" si="31"/>
        <v>0.8079885476784977</v>
      </c>
      <c r="G838" s="4"/>
      <c r="H838" s="51">
        <f t="shared" ca="1" si="32"/>
        <v>0.54155545691076468</v>
      </c>
      <c r="I838" s="4"/>
      <c r="J838" s="4"/>
      <c r="K838" s="4"/>
      <c r="L838" s="4"/>
    </row>
    <row r="839" spans="1:12">
      <c r="A839" s="4"/>
      <c r="B839" s="4"/>
      <c r="C839" s="4"/>
      <c r="D839" s="4"/>
      <c r="E839" s="4"/>
      <c r="F839" s="51">
        <f t="shared" ca="1" si="31"/>
        <v>4.5320874730344074E-2</v>
      </c>
      <c r="G839" s="4"/>
      <c r="H839" s="51">
        <f t="shared" ca="1" si="32"/>
        <v>0.85535905516442379</v>
      </c>
      <c r="I839" s="4"/>
      <c r="J839" s="4"/>
      <c r="K839" s="4"/>
      <c r="L839" s="4"/>
    </row>
    <row r="840" spans="1:12">
      <c r="A840" s="4"/>
      <c r="B840" s="4"/>
      <c r="C840" s="4"/>
      <c r="D840" s="4"/>
      <c r="E840" s="4"/>
      <c r="F840" s="51">
        <f t="shared" ca="1" si="31"/>
        <v>0.35296790767518449</v>
      </c>
      <c r="G840" s="4"/>
      <c r="H840" s="51">
        <f t="shared" ca="1" si="32"/>
        <v>0.33441146336146521</v>
      </c>
      <c r="I840" s="4"/>
      <c r="J840" s="4"/>
      <c r="K840" s="4"/>
      <c r="L840" s="4"/>
    </row>
    <row r="841" spans="1:12">
      <c r="A841" s="4"/>
      <c r="B841" s="4"/>
      <c r="C841" s="4"/>
      <c r="D841" s="4"/>
      <c r="E841" s="4"/>
      <c r="F841" s="51">
        <f t="shared" ca="1" si="31"/>
        <v>0.19446325971270473</v>
      </c>
      <c r="G841" s="4"/>
      <c r="H841" s="51">
        <f t="shared" ca="1" si="32"/>
        <v>0.14330778146747244</v>
      </c>
      <c r="I841" s="4"/>
      <c r="J841" s="4"/>
      <c r="K841" s="4"/>
      <c r="L841" s="4"/>
    </row>
    <row r="842" spans="1:12">
      <c r="A842" s="4"/>
      <c r="B842" s="4"/>
      <c r="C842" s="4"/>
      <c r="D842" s="4"/>
      <c r="E842" s="4"/>
      <c r="F842" s="51">
        <f t="shared" ca="1" si="31"/>
        <v>0.28476941532034972</v>
      </c>
      <c r="G842" s="4"/>
      <c r="H842" s="51">
        <f t="shared" ca="1" si="32"/>
        <v>0.38763569132964948</v>
      </c>
      <c r="I842" s="4"/>
      <c r="J842" s="4"/>
      <c r="K842" s="4"/>
      <c r="L842" s="4"/>
    </row>
    <row r="843" spans="1:12">
      <c r="A843" s="4"/>
      <c r="B843" s="4"/>
      <c r="C843" s="4"/>
      <c r="D843" s="4"/>
      <c r="E843" s="4"/>
      <c r="F843" s="51">
        <f t="shared" ca="1" si="31"/>
        <v>8.2930407175055509E-2</v>
      </c>
      <c r="G843" s="4"/>
      <c r="H843" s="51">
        <f t="shared" ca="1" si="32"/>
        <v>0.55212779517519595</v>
      </c>
      <c r="I843" s="4"/>
      <c r="J843" s="4"/>
      <c r="K843" s="4"/>
      <c r="L843" s="4"/>
    </row>
    <row r="844" spans="1:12">
      <c r="A844" s="4"/>
      <c r="B844" s="4"/>
      <c r="C844" s="4"/>
      <c r="D844" s="4"/>
      <c r="E844" s="4"/>
      <c r="F844" s="51">
        <f t="shared" ca="1" si="31"/>
        <v>0.75935175586905235</v>
      </c>
      <c r="G844" s="4"/>
      <c r="H844" s="51">
        <f t="shared" ca="1" si="32"/>
        <v>0.42321444072084391</v>
      </c>
      <c r="I844" s="4"/>
      <c r="J844" s="4"/>
      <c r="K844" s="4"/>
      <c r="L844" s="4"/>
    </row>
    <row r="845" spans="1:12">
      <c r="A845" s="4"/>
      <c r="B845" s="4"/>
      <c r="C845" s="4"/>
      <c r="D845" s="4"/>
      <c r="E845" s="4"/>
      <c r="F845" s="51">
        <f t="shared" ca="1" si="31"/>
        <v>0.14089628041327407</v>
      </c>
      <c r="G845" s="4"/>
      <c r="H845" s="51">
        <f t="shared" ca="1" si="32"/>
        <v>0.58008921552805637</v>
      </c>
      <c r="I845" s="4"/>
      <c r="J845" s="4"/>
      <c r="K845" s="4"/>
      <c r="L845" s="4"/>
    </row>
    <row r="846" spans="1:12">
      <c r="A846" s="4"/>
      <c r="B846" s="4"/>
      <c r="C846" s="4"/>
      <c r="D846" s="4"/>
      <c r="E846" s="4"/>
      <c r="F846" s="51">
        <f t="shared" ca="1" si="31"/>
        <v>0.99527876819606176</v>
      </c>
      <c r="G846" s="4"/>
      <c r="H846" s="51">
        <f t="shared" ca="1" si="32"/>
        <v>0.47903623823700653</v>
      </c>
      <c r="I846" s="4"/>
      <c r="J846" s="4"/>
      <c r="K846" s="4"/>
      <c r="L846" s="4"/>
    </row>
    <row r="847" spans="1:12">
      <c r="A847" s="4"/>
      <c r="B847" s="4"/>
      <c r="C847" s="4"/>
      <c r="D847" s="4"/>
      <c r="E847" s="4"/>
      <c r="F847" s="51">
        <f t="shared" ca="1" si="31"/>
        <v>8.3942262011028057E-2</v>
      </c>
      <c r="G847" s="4"/>
      <c r="H847" s="51">
        <f t="shared" ca="1" si="32"/>
        <v>0.33485039417672496</v>
      </c>
      <c r="I847" s="4"/>
      <c r="J847" s="4"/>
      <c r="K847" s="4"/>
      <c r="L847" s="4"/>
    </row>
    <row r="848" spans="1:12">
      <c r="A848" s="4"/>
      <c r="B848" s="4"/>
      <c r="C848" s="4"/>
      <c r="D848" s="4"/>
      <c r="E848" s="4"/>
      <c r="F848" s="51">
        <f t="shared" ca="1" si="31"/>
        <v>9.2930663264794156E-2</v>
      </c>
      <c r="G848" s="4"/>
      <c r="H848" s="51">
        <f t="shared" ca="1" si="32"/>
        <v>0.76163345604605326</v>
      </c>
      <c r="I848" s="4"/>
      <c r="J848" s="4"/>
      <c r="K848" s="4"/>
      <c r="L848" s="4"/>
    </row>
    <row r="849" spans="1:12">
      <c r="A849" s="4"/>
      <c r="B849" s="4"/>
      <c r="C849" s="4"/>
      <c r="D849" s="4"/>
      <c r="E849" s="4"/>
      <c r="F849" s="51">
        <f t="shared" ca="1" si="31"/>
        <v>0.91876838287615792</v>
      </c>
      <c r="G849" s="4"/>
      <c r="H849" s="51">
        <f t="shared" ca="1" si="32"/>
        <v>0.23778854026941115</v>
      </c>
      <c r="I849" s="4"/>
      <c r="J849" s="4"/>
      <c r="K849" s="4"/>
      <c r="L849" s="4"/>
    </row>
    <row r="850" spans="1:12">
      <c r="A850" s="4"/>
      <c r="B850" s="4"/>
      <c r="C850" s="4"/>
      <c r="D850" s="4"/>
      <c r="E850" s="4"/>
      <c r="F850" s="51">
        <f t="shared" ca="1" si="31"/>
        <v>2.1778085702275907E-2</v>
      </c>
      <c r="G850" s="4"/>
      <c r="H850" s="51">
        <f t="shared" ca="1" si="32"/>
        <v>0.40683975924868465</v>
      </c>
      <c r="I850" s="4"/>
      <c r="J850" s="4"/>
      <c r="K850" s="4"/>
      <c r="L850" s="4"/>
    </row>
    <row r="851" spans="1:12">
      <c r="A851" s="4"/>
      <c r="B851" s="4"/>
      <c r="C851" s="4"/>
      <c r="D851" s="4"/>
      <c r="E851" s="4"/>
      <c r="F851" s="51">
        <f t="shared" ca="1" si="31"/>
        <v>0.56573302738501696</v>
      </c>
      <c r="G851" s="4"/>
      <c r="H851" s="51">
        <f t="shared" ca="1" si="32"/>
        <v>0.32334987999776388</v>
      </c>
      <c r="I851" s="4"/>
      <c r="J851" s="4"/>
      <c r="K851" s="4"/>
      <c r="L851" s="4"/>
    </row>
    <row r="852" spans="1:12">
      <c r="A852" s="4"/>
      <c r="B852" s="4"/>
      <c r="C852" s="4"/>
      <c r="D852" s="4"/>
      <c r="E852" s="4"/>
      <c r="F852" s="51">
        <f t="shared" ca="1" si="31"/>
        <v>4.9046807142550719E-2</v>
      </c>
      <c r="G852" s="4"/>
      <c r="H852" s="51">
        <f t="shared" ca="1" si="32"/>
        <v>0.55786591775620042</v>
      </c>
      <c r="I852" s="4"/>
      <c r="J852" s="4"/>
      <c r="K852" s="4"/>
      <c r="L852" s="4"/>
    </row>
    <row r="853" spans="1:12">
      <c r="A853" s="4"/>
      <c r="B853" s="4"/>
      <c r="C853" s="4"/>
      <c r="D853" s="4"/>
      <c r="E853" s="4"/>
      <c r="F853" s="51">
        <f t="shared" ca="1" si="31"/>
        <v>0.89758367653650906</v>
      </c>
      <c r="G853" s="4"/>
      <c r="H853" s="51">
        <f t="shared" ca="1" si="32"/>
        <v>0.4105306654101526</v>
      </c>
      <c r="I853" s="4"/>
      <c r="J853" s="4"/>
      <c r="K853" s="4"/>
      <c r="L853" s="4"/>
    </row>
    <row r="854" spans="1:12">
      <c r="A854" s="4"/>
      <c r="B854" s="4"/>
      <c r="C854" s="4"/>
      <c r="D854" s="4"/>
      <c r="E854" s="4"/>
      <c r="F854" s="51">
        <f t="shared" ca="1" si="31"/>
        <v>0.19611970175763871</v>
      </c>
      <c r="G854" s="4"/>
      <c r="H854" s="51">
        <f t="shared" ca="1" si="32"/>
        <v>0.32669872965490621</v>
      </c>
      <c r="I854" s="4"/>
      <c r="J854" s="4"/>
      <c r="K854" s="4"/>
      <c r="L854" s="4"/>
    </row>
    <row r="855" spans="1:12">
      <c r="A855" s="4"/>
      <c r="B855" s="4"/>
      <c r="C855" s="4"/>
      <c r="D855" s="4"/>
      <c r="E855" s="4"/>
      <c r="F855" s="51">
        <f t="shared" ca="1" si="31"/>
        <v>9.2071455362916388E-2</v>
      </c>
      <c r="G855" s="4"/>
      <c r="H855" s="51">
        <f t="shared" ca="1" si="32"/>
        <v>0.49570707029041178</v>
      </c>
      <c r="I855" s="4"/>
      <c r="J855" s="4"/>
      <c r="K855" s="4"/>
      <c r="L855" s="4"/>
    </row>
    <row r="856" spans="1:12">
      <c r="A856" s="4"/>
      <c r="B856" s="4"/>
      <c r="C856" s="4"/>
      <c r="D856" s="4"/>
      <c r="E856" s="4"/>
      <c r="F856" s="51">
        <f t="shared" ca="1" si="31"/>
        <v>0.89479249235653058</v>
      </c>
      <c r="G856" s="4"/>
      <c r="H856" s="51">
        <f t="shared" ca="1" si="32"/>
        <v>0.35558486639275122</v>
      </c>
      <c r="I856" s="4"/>
      <c r="J856" s="4"/>
      <c r="K856" s="4"/>
      <c r="L856" s="4"/>
    </row>
    <row r="857" spans="1:12">
      <c r="A857" s="4"/>
      <c r="B857" s="4"/>
      <c r="C857" s="4"/>
      <c r="D857" s="4"/>
      <c r="E857" s="4"/>
      <c r="F857" s="51">
        <f t="shared" ca="1" si="31"/>
        <v>0.53184553659540668</v>
      </c>
      <c r="G857" s="4"/>
      <c r="H857" s="51">
        <f t="shared" ca="1" si="32"/>
        <v>0.7400455428167162</v>
      </c>
      <c r="I857" s="4"/>
      <c r="J857" s="4"/>
      <c r="K857" s="4"/>
      <c r="L857" s="4"/>
    </row>
    <row r="858" spans="1:12">
      <c r="A858" s="4"/>
      <c r="B858" s="4"/>
      <c r="C858" s="4"/>
      <c r="D858" s="4"/>
      <c r="E858" s="4"/>
      <c r="F858" s="51">
        <f t="shared" ca="1" si="31"/>
        <v>0.12031285018585192</v>
      </c>
      <c r="G858" s="4"/>
      <c r="H858" s="51">
        <f t="shared" ca="1" si="32"/>
        <v>0.5435456306917783</v>
      </c>
      <c r="I858" s="4"/>
      <c r="J858" s="4"/>
      <c r="K858" s="4"/>
      <c r="L858" s="4"/>
    </row>
    <row r="859" spans="1:12">
      <c r="A859" s="4"/>
      <c r="B859" s="4"/>
      <c r="C859" s="4"/>
      <c r="D859" s="4"/>
      <c r="E859" s="4"/>
      <c r="F859" s="51">
        <f t="shared" ca="1" si="31"/>
        <v>0.13408551945584057</v>
      </c>
      <c r="G859" s="4"/>
      <c r="H859" s="51">
        <f t="shared" ca="1" si="32"/>
        <v>0.57231538670006143</v>
      </c>
      <c r="I859" s="4"/>
      <c r="J859" s="4"/>
      <c r="K859" s="4"/>
      <c r="L859" s="4"/>
    </row>
    <row r="860" spans="1:12">
      <c r="A860" s="4"/>
      <c r="B860" s="4"/>
      <c r="C860" s="4"/>
      <c r="D860" s="4"/>
      <c r="E860" s="4"/>
      <c r="F860" s="51">
        <f t="shared" ca="1" si="31"/>
        <v>9.6068227343765633E-2</v>
      </c>
      <c r="G860" s="4"/>
      <c r="H860" s="51">
        <f t="shared" ca="1" si="32"/>
        <v>0.6022493284209598</v>
      </c>
      <c r="I860" s="4"/>
      <c r="J860" s="4"/>
      <c r="K860" s="4"/>
      <c r="L860" s="4"/>
    </row>
    <row r="861" spans="1:12">
      <c r="A861" s="4"/>
      <c r="B861" s="4"/>
      <c r="C861" s="4"/>
      <c r="D861" s="4"/>
      <c r="E861" s="4"/>
      <c r="F861" s="51">
        <f t="shared" ca="1" si="31"/>
        <v>0.56790159289886044</v>
      </c>
      <c r="G861" s="4"/>
      <c r="H861" s="51">
        <f t="shared" ca="1" si="32"/>
        <v>0.81392942883658437</v>
      </c>
      <c r="I861" s="4"/>
      <c r="J861" s="4"/>
      <c r="K861" s="4"/>
      <c r="L861" s="4"/>
    </row>
    <row r="862" spans="1:12">
      <c r="A862" s="4"/>
      <c r="B862" s="4"/>
      <c r="C862" s="4"/>
      <c r="D862" s="4"/>
      <c r="E862" s="4"/>
      <c r="F862" s="51">
        <f t="shared" ca="1" si="31"/>
        <v>0.6825876888810315</v>
      </c>
      <c r="G862" s="4"/>
      <c r="H862" s="51">
        <f t="shared" ca="1" si="32"/>
        <v>0.50791444989780266</v>
      </c>
      <c r="I862" s="4"/>
      <c r="J862" s="4"/>
      <c r="K862" s="4"/>
      <c r="L862" s="4"/>
    </row>
    <row r="863" spans="1:12">
      <c r="A863" s="4"/>
      <c r="B863" s="4"/>
      <c r="C863" s="4"/>
      <c r="D863" s="4"/>
      <c r="E863" s="4"/>
      <c r="F863" s="51">
        <f t="shared" ca="1" si="31"/>
        <v>0.15936486420693519</v>
      </c>
      <c r="G863" s="4"/>
      <c r="H863" s="51">
        <f t="shared" ca="1" si="32"/>
        <v>0.5374566025130072</v>
      </c>
      <c r="I863" s="4"/>
      <c r="J863" s="4"/>
      <c r="K863" s="4"/>
      <c r="L863" s="4"/>
    </row>
    <row r="864" spans="1:12">
      <c r="A864" s="4"/>
      <c r="B864" s="4"/>
      <c r="C864" s="4"/>
      <c r="D864" s="4"/>
      <c r="E864" s="4"/>
      <c r="F864" s="51">
        <f t="shared" ca="1" si="31"/>
        <v>0.72647859320872965</v>
      </c>
      <c r="G864" s="4"/>
      <c r="H864" s="51">
        <f t="shared" ca="1" si="32"/>
        <v>0.28782535629889727</v>
      </c>
      <c r="I864" s="4"/>
      <c r="J864" s="4"/>
      <c r="K864" s="4"/>
      <c r="L864" s="4"/>
    </row>
    <row r="865" spans="1:12">
      <c r="A865" s="4"/>
      <c r="B865" s="4"/>
      <c r="C865" s="4"/>
      <c r="D865" s="4"/>
      <c r="E865" s="4"/>
      <c r="F865" s="51">
        <f t="shared" ca="1" si="31"/>
        <v>0.77829353779883503</v>
      </c>
      <c r="G865" s="4"/>
      <c r="H865" s="51">
        <f t="shared" ca="1" si="32"/>
        <v>0.53712563758728515</v>
      </c>
      <c r="I865" s="4"/>
      <c r="J865" s="4"/>
      <c r="K865" s="4"/>
      <c r="L865" s="4"/>
    </row>
    <row r="866" spans="1:12">
      <c r="A866" s="4"/>
      <c r="B866" s="4"/>
      <c r="C866" s="4"/>
      <c r="D866" s="4"/>
      <c r="E866" s="4"/>
      <c r="F866" s="51">
        <f t="shared" ca="1" si="31"/>
        <v>0.53653852420314996</v>
      </c>
      <c r="G866" s="4"/>
      <c r="H866" s="51">
        <f t="shared" ca="1" si="32"/>
        <v>0.33032797769917166</v>
      </c>
      <c r="I866" s="4"/>
      <c r="J866" s="4"/>
      <c r="K866" s="4"/>
      <c r="L866" s="4"/>
    </row>
    <row r="867" spans="1:12">
      <c r="A867" s="4"/>
      <c r="B867" s="4"/>
      <c r="C867" s="4"/>
      <c r="D867" s="4"/>
      <c r="E867" s="4"/>
      <c r="F867" s="51">
        <f t="shared" ca="1" si="31"/>
        <v>0.39701915542962152</v>
      </c>
      <c r="G867" s="4"/>
      <c r="H867" s="51">
        <f t="shared" ca="1" si="32"/>
        <v>0.56146281522336983</v>
      </c>
      <c r="I867" s="4"/>
      <c r="J867" s="4"/>
      <c r="K867" s="4"/>
      <c r="L867" s="4"/>
    </row>
    <row r="868" spans="1:12">
      <c r="A868" s="4"/>
      <c r="B868" s="4"/>
      <c r="C868" s="4"/>
      <c r="D868" s="4"/>
      <c r="E868" s="4"/>
      <c r="F868" s="51">
        <f t="shared" ca="1" si="31"/>
        <v>0.71436857443232427</v>
      </c>
      <c r="G868" s="4"/>
      <c r="H868" s="51">
        <f t="shared" ca="1" si="32"/>
        <v>0.53822700988243322</v>
      </c>
      <c r="I868" s="4"/>
      <c r="J868" s="4"/>
      <c r="K868" s="4"/>
      <c r="L868" s="4"/>
    </row>
    <row r="869" spans="1:12">
      <c r="A869" s="4"/>
      <c r="B869" s="4"/>
      <c r="C869" s="4"/>
      <c r="D869" s="4"/>
      <c r="E869" s="4"/>
      <c r="F869" s="51">
        <f t="shared" ca="1" si="31"/>
        <v>0.94693182024855638</v>
      </c>
      <c r="G869" s="4"/>
      <c r="H869" s="51">
        <f t="shared" ca="1" si="32"/>
        <v>0.64707902655849647</v>
      </c>
      <c r="I869" s="4"/>
      <c r="J869" s="4"/>
      <c r="K869" s="4"/>
      <c r="L869" s="4"/>
    </row>
    <row r="870" spans="1:12">
      <c r="A870" s="4"/>
      <c r="B870" s="4"/>
      <c r="C870" s="4"/>
      <c r="D870" s="4"/>
      <c r="E870" s="4"/>
      <c r="F870" s="51">
        <f t="shared" ca="1" si="31"/>
        <v>0.97700803928135649</v>
      </c>
      <c r="G870" s="4"/>
      <c r="H870" s="51">
        <f t="shared" ca="1" si="32"/>
        <v>0.50969456908624533</v>
      </c>
      <c r="I870" s="4"/>
      <c r="J870" s="4"/>
      <c r="K870" s="4"/>
      <c r="L870" s="4"/>
    </row>
    <row r="871" spans="1:12">
      <c r="A871" s="4"/>
      <c r="B871" s="4"/>
      <c r="C871" s="4"/>
      <c r="D871" s="4"/>
      <c r="E871" s="4"/>
      <c r="F871" s="51">
        <f t="shared" ca="1" si="31"/>
        <v>0.25576544425990599</v>
      </c>
      <c r="G871" s="4"/>
      <c r="H871" s="51">
        <f t="shared" ca="1" si="32"/>
        <v>0.45266251463793949</v>
      </c>
      <c r="I871" s="4"/>
      <c r="J871" s="4"/>
      <c r="K871" s="4"/>
      <c r="L871" s="4"/>
    </row>
    <row r="872" spans="1:12">
      <c r="A872" s="4"/>
      <c r="B872" s="4"/>
      <c r="C872" s="4"/>
      <c r="D872" s="4"/>
      <c r="E872" s="4"/>
      <c r="F872" s="51">
        <f t="shared" ca="1" si="31"/>
        <v>0.28258616636762757</v>
      </c>
      <c r="G872" s="4"/>
      <c r="H872" s="51">
        <f t="shared" ca="1" si="32"/>
        <v>0.65217461391967135</v>
      </c>
      <c r="I872" s="4"/>
      <c r="J872" s="4"/>
      <c r="K872" s="4"/>
      <c r="L872" s="4"/>
    </row>
    <row r="873" spans="1:12">
      <c r="A873" s="4"/>
      <c r="B873" s="4"/>
      <c r="C873" s="4"/>
      <c r="D873" s="4"/>
      <c r="E873" s="4"/>
      <c r="F873" s="51">
        <f t="shared" ca="1" si="31"/>
        <v>0.91166408502504259</v>
      </c>
      <c r="G873" s="4"/>
      <c r="H873" s="51">
        <f t="shared" ca="1" si="32"/>
        <v>0.55025225142268308</v>
      </c>
      <c r="I873" s="4"/>
      <c r="J873" s="4"/>
      <c r="K873" s="4"/>
      <c r="L873" s="4"/>
    </row>
    <row r="874" spans="1:12">
      <c r="A874" s="4"/>
      <c r="B874" s="4"/>
      <c r="C874" s="4"/>
      <c r="D874" s="4"/>
      <c r="E874" s="4"/>
      <c r="F874" s="51">
        <f t="shared" ca="1" si="31"/>
        <v>3.8691909295268667E-2</v>
      </c>
      <c r="G874" s="4"/>
      <c r="H874" s="51">
        <f t="shared" ca="1" si="32"/>
        <v>0.61018331201140941</v>
      </c>
      <c r="I874" s="4"/>
      <c r="J874" s="4"/>
      <c r="K874" s="4"/>
      <c r="L874" s="4"/>
    </row>
    <row r="875" spans="1:12">
      <c r="A875" s="4"/>
      <c r="B875" s="4"/>
      <c r="C875" s="4"/>
      <c r="D875" s="4"/>
      <c r="E875" s="4"/>
      <c r="F875" s="51">
        <f t="shared" ca="1" si="31"/>
        <v>0.28465710014481871</v>
      </c>
      <c r="G875" s="4"/>
      <c r="H875" s="51">
        <f t="shared" ca="1" si="32"/>
        <v>0.6021395679931012</v>
      </c>
      <c r="I875" s="4"/>
      <c r="J875" s="4"/>
      <c r="K875" s="4"/>
      <c r="L875" s="4"/>
    </row>
    <row r="876" spans="1:12">
      <c r="A876" s="4"/>
      <c r="B876" s="4"/>
      <c r="C876" s="4"/>
      <c r="D876" s="4"/>
      <c r="E876" s="4"/>
      <c r="F876" s="51">
        <f t="shared" ca="1" si="31"/>
        <v>0.3085915092766075</v>
      </c>
      <c r="G876" s="4"/>
      <c r="H876" s="51">
        <f t="shared" ca="1" si="32"/>
        <v>0.56067609040489064</v>
      </c>
      <c r="I876" s="4"/>
      <c r="J876" s="4"/>
      <c r="K876" s="4"/>
      <c r="L876" s="4"/>
    </row>
    <row r="877" spans="1:12">
      <c r="A877" s="4"/>
      <c r="B877" s="4"/>
      <c r="C877" s="4"/>
      <c r="D877" s="4"/>
      <c r="E877" s="4"/>
      <c r="F877" s="51">
        <f t="shared" ca="1" si="31"/>
        <v>0.39657715870751009</v>
      </c>
      <c r="G877" s="4"/>
      <c r="H877" s="51">
        <f t="shared" ca="1" si="32"/>
        <v>0.54991983188829774</v>
      </c>
      <c r="I877" s="4"/>
      <c r="J877" s="4"/>
      <c r="K877" s="4"/>
      <c r="L877" s="4"/>
    </row>
    <row r="878" spans="1:12">
      <c r="A878" s="4"/>
      <c r="B878" s="4"/>
      <c r="C878" s="4"/>
      <c r="D878" s="4"/>
      <c r="E878" s="4"/>
      <c r="F878" s="51">
        <f t="shared" ca="1" si="31"/>
        <v>8.5410649905907854E-2</v>
      </c>
      <c r="G878" s="4"/>
      <c r="H878" s="51">
        <f t="shared" ca="1" si="32"/>
        <v>0.50679191759997266</v>
      </c>
      <c r="I878" s="4"/>
      <c r="J878" s="4"/>
      <c r="K878" s="4"/>
      <c r="L878" s="4"/>
    </row>
    <row r="879" spans="1:12">
      <c r="A879" s="4"/>
      <c r="B879" s="4"/>
      <c r="C879" s="4"/>
      <c r="D879" s="4"/>
      <c r="E879" s="4"/>
      <c r="F879" s="51">
        <f t="shared" ca="1" si="31"/>
        <v>0.88927677427005802</v>
      </c>
      <c r="G879" s="4"/>
      <c r="H879" s="51">
        <f t="shared" ca="1" si="32"/>
        <v>0.34169046875142423</v>
      </c>
      <c r="I879" s="4"/>
      <c r="J879" s="4"/>
      <c r="K879" s="4"/>
      <c r="L879" s="4"/>
    </row>
    <row r="880" spans="1:12">
      <c r="A880" s="4"/>
      <c r="B880" s="4"/>
      <c r="C880" s="4"/>
      <c r="D880" s="4"/>
      <c r="E880" s="4"/>
      <c r="F880" s="51">
        <f t="shared" ca="1" si="31"/>
        <v>0.93816745662477863</v>
      </c>
      <c r="G880" s="4"/>
      <c r="H880" s="51">
        <f t="shared" ca="1" si="32"/>
        <v>0.58845392560452314</v>
      </c>
      <c r="I880" s="4"/>
      <c r="J880" s="4"/>
      <c r="K880" s="4"/>
      <c r="L880" s="4"/>
    </row>
    <row r="881" spans="1:12">
      <c r="A881" s="4"/>
      <c r="B881" s="4"/>
      <c r="C881" s="4"/>
      <c r="D881" s="4"/>
      <c r="E881" s="4"/>
      <c r="F881" s="51">
        <f t="shared" ca="1" si="31"/>
        <v>0.80736091522505682</v>
      </c>
      <c r="G881" s="4"/>
      <c r="H881" s="51">
        <f t="shared" ca="1" si="32"/>
        <v>0.28307690586966017</v>
      </c>
      <c r="I881" s="4"/>
      <c r="J881" s="4"/>
      <c r="K881" s="4"/>
      <c r="L881" s="4"/>
    </row>
    <row r="882" spans="1:12">
      <c r="A882" s="4"/>
      <c r="B882" s="4"/>
      <c r="C882" s="4"/>
      <c r="D882" s="4"/>
      <c r="E882" s="4"/>
      <c r="F882" s="51">
        <f t="shared" ca="1" si="31"/>
        <v>0.43123267016317168</v>
      </c>
      <c r="G882" s="4"/>
      <c r="H882" s="51">
        <f t="shared" ca="1" si="32"/>
        <v>0.71773629752471579</v>
      </c>
      <c r="I882" s="4"/>
      <c r="J882" s="4"/>
      <c r="K882" s="4"/>
      <c r="L882" s="4"/>
    </row>
    <row r="883" spans="1:12">
      <c r="A883" s="4"/>
      <c r="B883" s="4"/>
      <c r="C883" s="4"/>
      <c r="D883" s="4"/>
      <c r="E883" s="4"/>
      <c r="F883" s="51">
        <f t="shared" ca="1" si="31"/>
        <v>0.72764718962042052</v>
      </c>
      <c r="G883" s="4"/>
      <c r="H883" s="51">
        <f t="shared" ca="1" si="32"/>
        <v>0.48506911805522945</v>
      </c>
      <c r="I883" s="4"/>
      <c r="J883" s="4"/>
      <c r="K883" s="4"/>
      <c r="L883" s="4"/>
    </row>
    <row r="884" spans="1:12">
      <c r="A884" s="4"/>
      <c r="B884" s="4"/>
      <c r="C884" s="4"/>
      <c r="D884" s="4"/>
      <c r="E884" s="4"/>
      <c r="F884" s="51">
        <f t="shared" ca="1" si="31"/>
        <v>0.50187836949874765</v>
      </c>
      <c r="G884" s="4"/>
      <c r="H884" s="51">
        <f t="shared" ca="1" si="32"/>
        <v>0.3012408483542931</v>
      </c>
      <c r="I884" s="4"/>
      <c r="J884" s="4"/>
      <c r="K884" s="4"/>
      <c r="L884" s="4"/>
    </row>
    <row r="885" spans="1:12">
      <c r="A885" s="4"/>
      <c r="B885" s="4"/>
      <c r="C885" s="4"/>
      <c r="D885" s="4"/>
      <c r="E885" s="4"/>
      <c r="F885" s="51">
        <f t="shared" ca="1" si="31"/>
        <v>0.65292837095012024</v>
      </c>
      <c r="G885" s="4"/>
      <c r="H885" s="51">
        <f t="shared" ca="1" si="32"/>
        <v>0.54255633076145604</v>
      </c>
      <c r="I885" s="4"/>
      <c r="J885" s="4"/>
      <c r="K885" s="4"/>
      <c r="L885" s="4"/>
    </row>
    <row r="886" spans="1:12">
      <c r="A886" s="4"/>
      <c r="B886" s="4"/>
      <c r="C886" s="4"/>
      <c r="D886" s="4"/>
      <c r="E886" s="4"/>
      <c r="F886" s="51">
        <f t="shared" ca="1" si="31"/>
        <v>0.62640048895814349</v>
      </c>
      <c r="G886" s="4"/>
      <c r="H886" s="51">
        <f t="shared" ca="1" si="32"/>
        <v>0.6027602746594698</v>
      </c>
      <c r="I886" s="4"/>
      <c r="J886" s="4"/>
      <c r="K886" s="4"/>
      <c r="L886" s="4"/>
    </row>
    <row r="887" spans="1:12">
      <c r="A887" s="4"/>
      <c r="B887" s="4"/>
      <c r="C887" s="4"/>
      <c r="D887" s="4"/>
      <c r="E887" s="4"/>
      <c r="F887" s="51">
        <f t="shared" ca="1" si="31"/>
        <v>0.50449813572586943</v>
      </c>
      <c r="G887" s="4"/>
      <c r="H887" s="51">
        <f t="shared" ca="1" si="32"/>
        <v>0.50560731786297852</v>
      </c>
      <c r="I887" s="4"/>
      <c r="J887" s="4"/>
      <c r="K887" s="4"/>
      <c r="L887" s="4"/>
    </row>
    <row r="888" spans="1:12">
      <c r="A888" s="4"/>
      <c r="B888" s="4"/>
      <c r="C888" s="4"/>
      <c r="D888" s="4"/>
      <c r="E888" s="4"/>
      <c r="F888" s="51">
        <f t="shared" ca="1" si="31"/>
        <v>0.86819803134578177</v>
      </c>
      <c r="G888" s="4"/>
      <c r="H888" s="51">
        <f t="shared" ca="1" si="32"/>
        <v>0.47213489868619896</v>
      </c>
      <c r="I888" s="4"/>
      <c r="J888" s="4"/>
      <c r="K888" s="4"/>
      <c r="L888" s="4"/>
    </row>
    <row r="889" spans="1:12">
      <c r="A889" s="4"/>
      <c r="B889" s="4"/>
      <c r="C889" s="4"/>
      <c r="D889" s="4"/>
      <c r="E889" s="4"/>
      <c r="F889" s="51">
        <f t="shared" ca="1" si="31"/>
        <v>0.59213128747018084</v>
      </c>
      <c r="G889" s="4"/>
      <c r="H889" s="51">
        <f t="shared" ca="1" si="32"/>
        <v>0.41018487602672526</v>
      </c>
      <c r="I889" s="4"/>
      <c r="J889" s="4"/>
      <c r="K889" s="4"/>
      <c r="L889" s="4"/>
    </row>
    <row r="890" spans="1:12">
      <c r="A890" s="4"/>
      <c r="B890" s="4"/>
      <c r="C890" s="4"/>
      <c r="D890" s="4"/>
      <c r="E890" s="4"/>
      <c r="F890" s="51">
        <f t="shared" ca="1" si="31"/>
        <v>0.43506753739539472</v>
      </c>
      <c r="G890" s="4"/>
      <c r="H890" s="51">
        <f t="shared" ca="1" si="32"/>
        <v>0.30372995261224833</v>
      </c>
      <c r="I890" s="4"/>
      <c r="J890" s="4"/>
      <c r="K890" s="4"/>
      <c r="L890" s="4"/>
    </row>
    <row r="891" spans="1:12">
      <c r="A891" s="4"/>
      <c r="B891" s="4"/>
      <c r="C891" s="4"/>
      <c r="D891" s="4"/>
      <c r="E891" s="4"/>
      <c r="F891" s="51">
        <f t="shared" ca="1" si="31"/>
        <v>0.73446598637843752</v>
      </c>
      <c r="G891" s="4"/>
      <c r="H891" s="51">
        <f t="shared" ca="1" si="32"/>
        <v>0.43922454747701223</v>
      </c>
      <c r="I891" s="4"/>
      <c r="J891" s="4"/>
      <c r="K891" s="4"/>
      <c r="L891" s="4"/>
    </row>
    <row r="892" spans="1:12">
      <c r="A892" s="4"/>
      <c r="B892" s="4"/>
      <c r="C892" s="4"/>
      <c r="D892" s="4"/>
      <c r="E892" s="4"/>
      <c r="F892" s="51">
        <f t="shared" ca="1" si="31"/>
        <v>0.79210550470631724</v>
      </c>
      <c r="G892" s="4"/>
      <c r="H892" s="51">
        <f t="shared" ca="1" si="32"/>
        <v>0.31872119899914847</v>
      </c>
      <c r="I892" s="4"/>
      <c r="J892" s="4"/>
      <c r="K892" s="4"/>
      <c r="L892" s="4"/>
    </row>
    <row r="893" spans="1:12">
      <c r="A893" s="4"/>
      <c r="B893" s="4"/>
      <c r="C893" s="4"/>
      <c r="D893" s="4"/>
      <c r="E893" s="4"/>
      <c r="F893" s="51">
        <f t="shared" ca="1" si="31"/>
        <v>7.9533073491553141E-2</v>
      </c>
      <c r="G893" s="4"/>
      <c r="H893" s="51">
        <f t="shared" ca="1" si="32"/>
        <v>0.26619983106642048</v>
      </c>
      <c r="I893" s="4"/>
      <c r="J893" s="4"/>
      <c r="K893" s="4"/>
      <c r="L893" s="4"/>
    </row>
    <row r="894" spans="1:12">
      <c r="A894" s="4"/>
      <c r="B894" s="4"/>
      <c r="C894" s="4"/>
      <c r="D894" s="4"/>
      <c r="E894" s="4"/>
      <c r="F894" s="51">
        <f t="shared" ca="1" si="31"/>
        <v>5.7538889286964268E-2</v>
      </c>
      <c r="G894" s="4"/>
      <c r="H894" s="51">
        <f t="shared" ca="1" si="32"/>
        <v>0.26243435875451937</v>
      </c>
      <c r="I894" s="4"/>
      <c r="J894" s="4"/>
      <c r="K894" s="4"/>
      <c r="L894" s="4"/>
    </row>
    <row r="895" spans="1:12">
      <c r="A895" s="4"/>
      <c r="B895" s="4"/>
      <c r="C895" s="4"/>
      <c r="D895" s="4"/>
      <c r="E895" s="4"/>
      <c r="F895" s="51">
        <f t="shared" ref="F895:F958" ca="1" si="33">RAND()</f>
        <v>0.90081297633651025</v>
      </c>
      <c r="G895" s="4"/>
      <c r="H895" s="51">
        <f t="shared" ref="H895:H958" ca="1" si="34">(RAND()+RAND()+RAND()+RAND())/4</f>
        <v>0.47274270483719877</v>
      </c>
      <c r="I895" s="4"/>
      <c r="J895" s="4"/>
      <c r="K895" s="4"/>
      <c r="L895" s="4"/>
    </row>
    <row r="896" spans="1:12">
      <c r="A896" s="4"/>
      <c r="B896" s="4"/>
      <c r="C896" s="4"/>
      <c r="D896" s="4"/>
      <c r="E896" s="4"/>
      <c r="F896" s="51">
        <f t="shared" ca="1" si="33"/>
        <v>0.60707181238596375</v>
      </c>
      <c r="G896" s="4"/>
      <c r="H896" s="51">
        <f t="shared" ca="1" si="34"/>
        <v>0.38320365194993739</v>
      </c>
      <c r="I896" s="4"/>
      <c r="J896" s="4"/>
      <c r="K896" s="4"/>
      <c r="L896" s="4"/>
    </row>
    <row r="897" spans="1:12">
      <c r="A897" s="4"/>
      <c r="B897" s="4"/>
      <c r="C897" s="4"/>
      <c r="D897" s="4"/>
      <c r="E897" s="4"/>
      <c r="F897" s="51">
        <f t="shared" ca="1" si="33"/>
        <v>0.56852564753205082</v>
      </c>
      <c r="G897" s="4"/>
      <c r="H897" s="51">
        <f t="shared" ca="1" si="34"/>
        <v>0.5844583176899627</v>
      </c>
      <c r="I897" s="4"/>
      <c r="J897" s="4"/>
      <c r="K897" s="4"/>
      <c r="L897" s="4"/>
    </row>
    <row r="898" spans="1:12">
      <c r="A898" s="4"/>
      <c r="B898" s="4"/>
      <c r="C898" s="4"/>
      <c r="D898" s="4"/>
      <c r="E898" s="4"/>
      <c r="F898" s="51">
        <f t="shared" ca="1" si="33"/>
        <v>0.28638604183494842</v>
      </c>
      <c r="G898" s="4"/>
      <c r="H898" s="51">
        <f t="shared" ca="1" si="34"/>
        <v>0.34551810172395819</v>
      </c>
      <c r="I898" s="4"/>
      <c r="J898" s="4"/>
      <c r="K898" s="4"/>
      <c r="L898" s="4"/>
    </row>
    <row r="899" spans="1:12">
      <c r="A899" s="4"/>
      <c r="B899" s="4"/>
      <c r="C899" s="4"/>
      <c r="D899" s="4"/>
      <c r="E899" s="4"/>
      <c r="F899" s="51">
        <f t="shared" ca="1" si="33"/>
        <v>0.52794976406030347</v>
      </c>
      <c r="G899" s="4"/>
      <c r="H899" s="51">
        <f t="shared" ca="1" si="34"/>
        <v>0.36100022336456816</v>
      </c>
      <c r="I899" s="4"/>
      <c r="J899" s="4"/>
      <c r="K899" s="4"/>
      <c r="L899" s="4"/>
    </row>
    <row r="900" spans="1:12">
      <c r="A900" s="4"/>
      <c r="B900" s="4"/>
      <c r="C900" s="4"/>
      <c r="D900" s="4"/>
      <c r="E900" s="4"/>
      <c r="F900" s="51">
        <f t="shared" ca="1" si="33"/>
        <v>0.78269247901660621</v>
      </c>
      <c r="G900" s="4"/>
      <c r="H900" s="51">
        <f t="shared" ca="1" si="34"/>
        <v>0.13545871150381358</v>
      </c>
      <c r="I900" s="4"/>
      <c r="J900" s="4"/>
      <c r="K900" s="4"/>
      <c r="L900" s="4"/>
    </row>
    <row r="901" spans="1:12">
      <c r="A901" s="4"/>
      <c r="B901" s="4"/>
      <c r="C901" s="4"/>
      <c r="D901" s="4"/>
      <c r="E901" s="4"/>
      <c r="F901" s="51">
        <f t="shared" ca="1" si="33"/>
        <v>0.68494680362920568</v>
      </c>
      <c r="G901" s="4"/>
      <c r="H901" s="51">
        <f t="shared" ca="1" si="34"/>
        <v>0.72295838809843815</v>
      </c>
      <c r="I901" s="4"/>
      <c r="J901" s="4"/>
      <c r="K901" s="4"/>
      <c r="L901" s="4"/>
    </row>
    <row r="902" spans="1:12">
      <c r="A902" s="4"/>
      <c r="B902" s="4"/>
      <c r="C902" s="4"/>
      <c r="D902" s="4"/>
      <c r="E902" s="4"/>
      <c r="F902" s="51">
        <f t="shared" ca="1" si="33"/>
        <v>0.44354347439857078</v>
      </c>
      <c r="G902" s="4"/>
      <c r="H902" s="51">
        <f t="shared" ca="1" si="34"/>
        <v>0.69880524098277075</v>
      </c>
      <c r="I902" s="4"/>
      <c r="J902" s="4"/>
      <c r="K902" s="4"/>
      <c r="L902" s="4"/>
    </row>
    <row r="903" spans="1:12">
      <c r="A903" s="4"/>
      <c r="B903" s="4"/>
      <c r="C903" s="4"/>
      <c r="D903" s="4"/>
      <c r="E903" s="4"/>
      <c r="F903" s="51">
        <f t="shared" ca="1" si="33"/>
        <v>0.43013067944767858</v>
      </c>
      <c r="G903" s="4"/>
      <c r="H903" s="51">
        <f t="shared" ca="1" si="34"/>
        <v>0.48717234493449346</v>
      </c>
      <c r="I903" s="4"/>
      <c r="J903" s="4"/>
      <c r="K903" s="4"/>
      <c r="L903" s="4"/>
    </row>
    <row r="904" spans="1:12">
      <c r="A904" s="4"/>
      <c r="B904" s="4"/>
      <c r="C904" s="4"/>
      <c r="D904" s="4"/>
      <c r="E904" s="4"/>
      <c r="F904" s="51">
        <f t="shared" ca="1" si="33"/>
        <v>0.3496516459647413</v>
      </c>
      <c r="G904" s="4"/>
      <c r="H904" s="51">
        <f t="shared" ca="1" si="34"/>
        <v>0.53001629968845809</v>
      </c>
      <c r="I904" s="4"/>
      <c r="J904" s="4"/>
      <c r="K904" s="4"/>
      <c r="L904" s="4"/>
    </row>
    <row r="905" spans="1:12">
      <c r="A905" s="4"/>
      <c r="B905" s="4"/>
      <c r="C905" s="4"/>
      <c r="D905" s="4"/>
      <c r="E905" s="4"/>
      <c r="F905" s="51">
        <f t="shared" ca="1" si="33"/>
        <v>0.73468520301122853</v>
      </c>
      <c r="G905" s="4"/>
      <c r="H905" s="51">
        <f t="shared" ca="1" si="34"/>
        <v>0.53051267046620398</v>
      </c>
      <c r="I905" s="4"/>
      <c r="J905" s="4"/>
      <c r="K905" s="4"/>
      <c r="L905" s="4"/>
    </row>
    <row r="906" spans="1:12">
      <c r="A906" s="4"/>
      <c r="B906" s="4"/>
      <c r="C906" s="4"/>
      <c r="D906" s="4"/>
      <c r="E906" s="4"/>
      <c r="F906" s="51">
        <f t="shared" ca="1" si="33"/>
        <v>0.65077099247565584</v>
      </c>
      <c r="G906" s="4"/>
      <c r="H906" s="51">
        <f t="shared" ca="1" si="34"/>
        <v>0.35839810242141446</v>
      </c>
      <c r="I906" s="4"/>
      <c r="J906" s="4"/>
      <c r="K906" s="4"/>
      <c r="L906" s="4"/>
    </row>
    <row r="907" spans="1:12">
      <c r="A907" s="4"/>
      <c r="B907" s="4"/>
      <c r="C907" s="4"/>
      <c r="D907" s="4"/>
      <c r="E907" s="4"/>
      <c r="F907" s="51">
        <f t="shared" ca="1" si="33"/>
        <v>0.20898610504082227</v>
      </c>
      <c r="G907" s="4"/>
      <c r="H907" s="51">
        <f t="shared" ca="1" si="34"/>
        <v>0.48761098039053952</v>
      </c>
      <c r="I907" s="4"/>
      <c r="J907" s="4"/>
      <c r="K907" s="4"/>
      <c r="L907" s="4"/>
    </row>
    <row r="908" spans="1:12">
      <c r="A908" s="4"/>
      <c r="B908" s="4"/>
      <c r="C908" s="4"/>
      <c r="D908" s="4"/>
      <c r="E908" s="4"/>
      <c r="F908" s="51">
        <f t="shared" ca="1" si="33"/>
        <v>0.83017818709814128</v>
      </c>
      <c r="G908" s="4"/>
      <c r="H908" s="51">
        <f t="shared" ca="1" si="34"/>
        <v>0.47968455815401012</v>
      </c>
      <c r="I908" s="4"/>
      <c r="J908" s="4"/>
      <c r="K908" s="4"/>
      <c r="L908" s="4"/>
    </row>
    <row r="909" spans="1:12">
      <c r="A909" s="4"/>
      <c r="B909" s="4"/>
      <c r="C909" s="4"/>
      <c r="D909" s="4"/>
      <c r="E909" s="4"/>
      <c r="F909" s="51">
        <f t="shared" ca="1" si="33"/>
        <v>0.9994769470596806</v>
      </c>
      <c r="G909" s="4"/>
      <c r="H909" s="51">
        <f t="shared" ca="1" si="34"/>
        <v>0.6427703838966411</v>
      </c>
      <c r="I909" s="4"/>
      <c r="J909" s="4"/>
      <c r="K909" s="4"/>
      <c r="L909" s="4"/>
    </row>
    <row r="910" spans="1:12">
      <c r="A910" s="4"/>
      <c r="B910" s="4"/>
      <c r="C910" s="4"/>
      <c r="D910" s="4"/>
      <c r="E910" s="4"/>
      <c r="F910" s="51">
        <f t="shared" ca="1" si="33"/>
        <v>3.155369744083758E-2</v>
      </c>
      <c r="G910" s="4"/>
      <c r="H910" s="51">
        <f t="shared" ca="1" si="34"/>
        <v>0.42163265640703063</v>
      </c>
      <c r="I910" s="4"/>
      <c r="J910" s="4"/>
      <c r="K910" s="4"/>
      <c r="L910" s="4"/>
    </row>
    <row r="911" spans="1:12">
      <c r="A911" s="4"/>
      <c r="B911" s="4"/>
      <c r="C911" s="4"/>
      <c r="D911" s="4"/>
      <c r="E911" s="4"/>
      <c r="F911" s="51">
        <f t="shared" ca="1" si="33"/>
        <v>0.5372999773362217</v>
      </c>
      <c r="G911" s="4"/>
      <c r="H911" s="51">
        <f t="shared" ca="1" si="34"/>
        <v>0.31177910790024893</v>
      </c>
      <c r="I911" s="4"/>
      <c r="J911" s="4"/>
      <c r="K911" s="4"/>
      <c r="L911" s="4"/>
    </row>
    <row r="912" spans="1:12">
      <c r="A912" s="4"/>
      <c r="B912" s="4"/>
      <c r="C912" s="4"/>
      <c r="D912" s="4"/>
      <c r="E912" s="4"/>
      <c r="F912" s="51">
        <f t="shared" ca="1" si="33"/>
        <v>0.20936605888937931</v>
      </c>
      <c r="G912" s="4"/>
      <c r="H912" s="51">
        <f t="shared" ca="1" si="34"/>
        <v>0.54125828857937108</v>
      </c>
      <c r="I912" s="4"/>
      <c r="J912" s="4"/>
      <c r="K912" s="4"/>
      <c r="L912" s="4"/>
    </row>
    <row r="913" spans="1:12">
      <c r="A913" s="4"/>
      <c r="B913" s="4"/>
      <c r="C913" s="4"/>
      <c r="D913" s="4"/>
      <c r="E913" s="4"/>
      <c r="F913" s="51">
        <f t="shared" ca="1" si="33"/>
        <v>0.57435565451800963</v>
      </c>
      <c r="G913" s="4"/>
      <c r="H913" s="51">
        <f t="shared" ca="1" si="34"/>
        <v>0.60949192243134942</v>
      </c>
      <c r="I913" s="4"/>
      <c r="J913" s="4"/>
      <c r="K913" s="4"/>
      <c r="L913" s="4"/>
    </row>
    <row r="914" spans="1:12">
      <c r="A914" s="4"/>
      <c r="B914" s="4"/>
      <c r="C914" s="4"/>
      <c r="D914" s="4"/>
      <c r="E914" s="4"/>
      <c r="F914" s="51">
        <f t="shared" ca="1" si="33"/>
        <v>0.80794660499608528</v>
      </c>
      <c r="G914" s="4"/>
      <c r="H914" s="51">
        <f t="shared" ca="1" si="34"/>
        <v>0.65567844137676556</v>
      </c>
      <c r="I914" s="4"/>
      <c r="J914" s="4"/>
      <c r="K914" s="4"/>
      <c r="L914" s="4"/>
    </row>
    <row r="915" spans="1:12">
      <c r="A915" s="4"/>
      <c r="B915" s="4"/>
      <c r="C915" s="4"/>
      <c r="D915" s="4"/>
      <c r="E915" s="4"/>
      <c r="F915" s="51">
        <f t="shared" ca="1" si="33"/>
        <v>0.37862115383805361</v>
      </c>
      <c r="G915" s="4"/>
      <c r="H915" s="51">
        <f t="shared" ca="1" si="34"/>
        <v>0.58919892510124672</v>
      </c>
      <c r="I915" s="4"/>
      <c r="J915" s="4"/>
      <c r="K915" s="4"/>
      <c r="L915" s="4"/>
    </row>
    <row r="916" spans="1:12">
      <c r="A916" s="4"/>
      <c r="B916" s="4"/>
      <c r="C916" s="4"/>
      <c r="D916" s="4"/>
      <c r="E916" s="4"/>
      <c r="F916" s="51">
        <f t="shared" ca="1" si="33"/>
        <v>0.33815764104844204</v>
      </c>
      <c r="G916" s="4"/>
      <c r="H916" s="51">
        <f t="shared" ca="1" si="34"/>
        <v>0.79563366827348581</v>
      </c>
      <c r="I916" s="4"/>
      <c r="J916" s="4"/>
      <c r="K916" s="4"/>
      <c r="L916" s="4"/>
    </row>
    <row r="917" spans="1:12">
      <c r="A917" s="4"/>
      <c r="B917" s="4"/>
      <c r="C917" s="4"/>
      <c r="D917" s="4"/>
      <c r="E917" s="4"/>
      <c r="F917" s="51">
        <f t="shared" ca="1" si="33"/>
        <v>0.85529195246482626</v>
      </c>
      <c r="G917" s="4"/>
      <c r="H917" s="51">
        <f t="shared" ca="1" si="34"/>
        <v>0.54175286986053273</v>
      </c>
      <c r="I917" s="4"/>
      <c r="J917" s="4"/>
      <c r="K917" s="4"/>
      <c r="L917" s="4"/>
    </row>
    <row r="918" spans="1:12">
      <c r="A918" s="4"/>
      <c r="B918" s="4"/>
      <c r="C918" s="4"/>
      <c r="D918" s="4"/>
      <c r="E918" s="4"/>
      <c r="F918" s="51">
        <f t="shared" ca="1" si="33"/>
        <v>0.30757947208960679</v>
      </c>
      <c r="G918" s="4"/>
      <c r="H918" s="51">
        <f t="shared" ca="1" si="34"/>
        <v>0.16219996820042445</v>
      </c>
      <c r="I918" s="4"/>
      <c r="J918" s="4"/>
      <c r="K918" s="4"/>
      <c r="L918" s="4"/>
    </row>
    <row r="919" spans="1:12">
      <c r="A919" s="4"/>
      <c r="B919" s="4"/>
      <c r="C919" s="4"/>
      <c r="D919" s="4"/>
      <c r="E919" s="4"/>
      <c r="F919" s="51">
        <f t="shared" ca="1" si="33"/>
        <v>0.93733433007590505</v>
      </c>
      <c r="G919" s="4"/>
      <c r="H919" s="51">
        <f t="shared" ca="1" si="34"/>
        <v>0.58777328972473131</v>
      </c>
      <c r="I919" s="4"/>
      <c r="J919" s="4"/>
      <c r="K919" s="4"/>
      <c r="L919" s="4"/>
    </row>
    <row r="920" spans="1:12">
      <c r="A920" s="4"/>
      <c r="B920" s="4"/>
      <c r="C920" s="4"/>
      <c r="D920" s="4"/>
      <c r="E920" s="4"/>
      <c r="F920" s="51">
        <f t="shared" ca="1" si="33"/>
        <v>0.51887230186747069</v>
      </c>
      <c r="G920" s="4"/>
      <c r="H920" s="51">
        <f t="shared" ca="1" si="34"/>
        <v>0.39136894805842548</v>
      </c>
      <c r="I920" s="4"/>
      <c r="J920" s="4"/>
      <c r="K920" s="4"/>
      <c r="L920" s="4"/>
    </row>
    <row r="921" spans="1:12">
      <c r="A921" s="4"/>
      <c r="B921" s="4"/>
      <c r="C921" s="4"/>
      <c r="D921" s="4"/>
      <c r="E921" s="4"/>
      <c r="F921" s="51">
        <f t="shared" ca="1" si="33"/>
        <v>0.51633371058563127</v>
      </c>
      <c r="G921" s="4"/>
      <c r="H921" s="51">
        <f t="shared" ca="1" si="34"/>
        <v>0.61110422264697462</v>
      </c>
      <c r="I921" s="4"/>
      <c r="J921" s="4"/>
      <c r="K921" s="4"/>
      <c r="L921" s="4"/>
    </row>
    <row r="922" spans="1:12">
      <c r="A922" s="4"/>
      <c r="B922" s="4"/>
      <c r="C922" s="4"/>
      <c r="D922" s="4"/>
      <c r="E922" s="4"/>
      <c r="F922" s="51">
        <f t="shared" ca="1" si="33"/>
        <v>0.77329528496237943</v>
      </c>
      <c r="G922" s="4"/>
      <c r="H922" s="51">
        <f t="shared" ca="1" si="34"/>
        <v>0.54157638627418536</v>
      </c>
      <c r="I922" s="4"/>
      <c r="J922" s="4"/>
      <c r="K922" s="4"/>
      <c r="L922" s="4"/>
    </row>
    <row r="923" spans="1:12">
      <c r="A923" s="4"/>
      <c r="B923" s="4"/>
      <c r="C923" s="4"/>
      <c r="D923" s="4"/>
      <c r="E923" s="4"/>
      <c r="F923" s="51">
        <f t="shared" ca="1" si="33"/>
        <v>0.74360011566783124</v>
      </c>
      <c r="G923" s="4"/>
      <c r="H923" s="51">
        <f t="shared" ca="1" si="34"/>
        <v>0.47276865090416575</v>
      </c>
      <c r="I923" s="4"/>
      <c r="J923" s="4"/>
      <c r="K923" s="4"/>
      <c r="L923" s="4"/>
    </row>
    <row r="924" spans="1:12">
      <c r="A924" s="4"/>
      <c r="B924" s="4"/>
      <c r="C924" s="4"/>
      <c r="D924" s="4"/>
      <c r="E924" s="4"/>
      <c r="F924" s="51">
        <f t="shared" ca="1" si="33"/>
        <v>0.17132940069368485</v>
      </c>
      <c r="G924" s="4"/>
      <c r="H924" s="51">
        <f t="shared" ca="1" si="34"/>
        <v>0.54913302675663878</v>
      </c>
      <c r="I924" s="4"/>
      <c r="J924" s="4"/>
      <c r="K924" s="4"/>
      <c r="L924" s="4"/>
    </row>
    <row r="925" spans="1:12">
      <c r="A925" s="4"/>
      <c r="B925" s="4"/>
      <c r="C925" s="4"/>
      <c r="D925" s="4"/>
      <c r="E925" s="4"/>
      <c r="F925" s="51">
        <f t="shared" ca="1" si="33"/>
        <v>0.51602587810997547</v>
      </c>
      <c r="G925" s="4"/>
      <c r="H925" s="51">
        <f t="shared" ca="1" si="34"/>
        <v>0.40195222157632593</v>
      </c>
      <c r="I925" s="4"/>
      <c r="J925" s="4"/>
      <c r="K925" s="4"/>
      <c r="L925" s="4"/>
    </row>
    <row r="926" spans="1:12">
      <c r="A926" s="4"/>
      <c r="B926" s="4"/>
      <c r="C926" s="4"/>
      <c r="D926" s="4"/>
      <c r="E926" s="4"/>
      <c r="F926" s="51">
        <f t="shared" ca="1" si="33"/>
        <v>0.67386643455002715</v>
      </c>
      <c r="G926" s="4"/>
      <c r="H926" s="51">
        <f t="shared" ca="1" si="34"/>
        <v>0.42488524696801611</v>
      </c>
      <c r="I926" s="4"/>
      <c r="J926" s="4"/>
      <c r="K926" s="4"/>
      <c r="L926" s="4"/>
    </row>
    <row r="927" spans="1:12">
      <c r="A927" s="4"/>
      <c r="B927" s="4"/>
      <c r="C927" s="4"/>
      <c r="D927" s="4"/>
      <c r="E927" s="4"/>
      <c r="F927" s="51">
        <f t="shared" ca="1" si="33"/>
        <v>0.86948176251508669</v>
      </c>
      <c r="G927" s="4"/>
      <c r="H927" s="51">
        <f t="shared" ca="1" si="34"/>
        <v>0.66037552550791412</v>
      </c>
      <c r="I927" s="4"/>
      <c r="J927" s="4"/>
      <c r="K927" s="4"/>
      <c r="L927" s="4"/>
    </row>
    <row r="928" spans="1:12">
      <c r="A928" s="4"/>
      <c r="B928" s="4"/>
      <c r="C928" s="4"/>
      <c r="D928" s="4"/>
      <c r="E928" s="4"/>
      <c r="F928" s="51">
        <f t="shared" ca="1" si="33"/>
        <v>8.9594910074051293E-2</v>
      </c>
      <c r="G928" s="4"/>
      <c r="H928" s="51">
        <f t="shared" ca="1" si="34"/>
        <v>0.74246786825848132</v>
      </c>
      <c r="I928" s="4"/>
      <c r="J928" s="4"/>
      <c r="K928" s="4"/>
      <c r="L928" s="4"/>
    </row>
    <row r="929" spans="1:12">
      <c r="A929" s="4"/>
      <c r="B929" s="4"/>
      <c r="C929" s="4"/>
      <c r="D929" s="4"/>
      <c r="E929" s="4"/>
      <c r="F929" s="51">
        <f t="shared" ca="1" si="33"/>
        <v>0.1096543940633804</v>
      </c>
      <c r="G929" s="4"/>
      <c r="H929" s="51">
        <f t="shared" ca="1" si="34"/>
        <v>0.40255195194369947</v>
      </c>
      <c r="I929" s="4"/>
      <c r="J929" s="4"/>
      <c r="K929" s="4"/>
      <c r="L929" s="4"/>
    </row>
    <row r="930" spans="1:12">
      <c r="A930" s="4"/>
      <c r="B930" s="4"/>
      <c r="C930" s="4"/>
      <c r="D930" s="4"/>
      <c r="E930" s="4"/>
      <c r="F930" s="51">
        <f t="shared" ca="1" si="33"/>
        <v>0.16716549020993554</v>
      </c>
      <c r="G930" s="4"/>
      <c r="H930" s="51">
        <f t="shared" ca="1" si="34"/>
        <v>0.59785789008666934</v>
      </c>
      <c r="I930" s="4"/>
      <c r="J930" s="4"/>
      <c r="K930" s="4"/>
      <c r="L930" s="4"/>
    </row>
    <row r="931" spans="1:12">
      <c r="A931" s="4"/>
      <c r="B931" s="4"/>
      <c r="C931" s="4"/>
      <c r="D931" s="4"/>
      <c r="E931" s="4"/>
      <c r="F931" s="51">
        <f t="shared" ca="1" si="33"/>
        <v>0.17834741390774689</v>
      </c>
      <c r="G931" s="4"/>
      <c r="H931" s="51">
        <f t="shared" ca="1" si="34"/>
        <v>0.13962753295983318</v>
      </c>
      <c r="I931" s="4"/>
      <c r="J931" s="4"/>
      <c r="K931" s="4"/>
      <c r="L931" s="4"/>
    </row>
    <row r="932" spans="1:12">
      <c r="A932" s="4"/>
      <c r="B932" s="4"/>
      <c r="C932" s="4"/>
      <c r="D932" s="4"/>
      <c r="E932" s="4"/>
      <c r="F932" s="51">
        <f t="shared" ca="1" si="33"/>
        <v>0.22989875594963749</v>
      </c>
      <c r="G932" s="4"/>
      <c r="H932" s="51">
        <f t="shared" ca="1" si="34"/>
        <v>0.54147605581314529</v>
      </c>
      <c r="I932" s="4"/>
      <c r="J932" s="4"/>
      <c r="K932" s="4"/>
      <c r="L932" s="4"/>
    </row>
    <row r="933" spans="1:12">
      <c r="A933" s="4"/>
      <c r="B933" s="4"/>
      <c r="C933" s="4"/>
      <c r="D933" s="4"/>
      <c r="E933" s="4"/>
      <c r="F933" s="51">
        <f t="shared" ca="1" si="33"/>
        <v>0.17212656117584346</v>
      </c>
      <c r="G933" s="4"/>
      <c r="H933" s="51">
        <f t="shared" ca="1" si="34"/>
        <v>0.3101881493747734</v>
      </c>
      <c r="I933" s="4"/>
      <c r="J933" s="4"/>
      <c r="K933" s="4"/>
      <c r="L933" s="4"/>
    </row>
    <row r="934" spans="1:12">
      <c r="A934" s="4"/>
      <c r="B934" s="4"/>
      <c r="C934" s="4"/>
      <c r="D934" s="4"/>
      <c r="E934" s="4"/>
      <c r="F934" s="51">
        <f t="shared" ca="1" si="33"/>
        <v>0.29232855246456224</v>
      </c>
      <c r="G934" s="4"/>
      <c r="H934" s="51">
        <f t="shared" ca="1" si="34"/>
        <v>0.36410566899064034</v>
      </c>
      <c r="I934" s="4"/>
      <c r="J934" s="4"/>
      <c r="K934" s="4"/>
      <c r="L934" s="4"/>
    </row>
    <row r="935" spans="1:12">
      <c r="A935" s="4"/>
      <c r="B935" s="4"/>
      <c r="C935" s="4"/>
      <c r="D935" s="4"/>
      <c r="E935" s="4"/>
      <c r="F935" s="51">
        <f t="shared" ca="1" si="33"/>
        <v>0.8361930644265656</v>
      </c>
      <c r="G935" s="4"/>
      <c r="H935" s="51">
        <f t="shared" ca="1" si="34"/>
        <v>0.54786540939847561</v>
      </c>
      <c r="I935" s="4"/>
      <c r="J935" s="4"/>
      <c r="K935" s="4"/>
      <c r="L935" s="4"/>
    </row>
    <row r="936" spans="1:12">
      <c r="A936" s="4"/>
      <c r="B936" s="4"/>
      <c r="C936" s="4"/>
      <c r="D936" s="4"/>
      <c r="E936" s="4"/>
      <c r="F936" s="51">
        <f t="shared" ca="1" si="33"/>
        <v>0.62061159815489242</v>
      </c>
      <c r="G936" s="4"/>
      <c r="H936" s="51">
        <f t="shared" ca="1" si="34"/>
        <v>0.31490739933704198</v>
      </c>
      <c r="I936" s="4"/>
      <c r="J936" s="4"/>
      <c r="K936" s="4"/>
      <c r="L936" s="4"/>
    </row>
    <row r="937" spans="1:12">
      <c r="A937" s="4"/>
      <c r="B937" s="4"/>
      <c r="C937" s="4"/>
      <c r="D937" s="4"/>
      <c r="E937" s="4"/>
      <c r="F937" s="51">
        <f t="shared" ca="1" si="33"/>
        <v>0.40651488606747965</v>
      </c>
      <c r="G937" s="4"/>
      <c r="H937" s="51">
        <f t="shared" ca="1" si="34"/>
        <v>0.50874199872322967</v>
      </c>
      <c r="I937" s="4"/>
      <c r="J937" s="4"/>
      <c r="K937" s="4"/>
      <c r="L937" s="4"/>
    </row>
    <row r="938" spans="1:12">
      <c r="A938" s="4"/>
      <c r="B938" s="4"/>
      <c r="C938" s="4"/>
      <c r="D938" s="4"/>
      <c r="E938" s="4"/>
      <c r="F938" s="51">
        <f t="shared" ca="1" si="33"/>
        <v>1.1785494857498358E-2</v>
      </c>
      <c r="G938" s="4"/>
      <c r="H938" s="51">
        <f t="shared" ca="1" si="34"/>
        <v>0.45784896773475559</v>
      </c>
      <c r="I938" s="4"/>
      <c r="J938" s="4"/>
      <c r="K938" s="4"/>
      <c r="L938" s="4"/>
    </row>
    <row r="939" spans="1:12">
      <c r="A939" s="4"/>
      <c r="B939" s="4"/>
      <c r="C939" s="4"/>
      <c r="D939" s="4"/>
      <c r="E939" s="4"/>
      <c r="F939" s="51">
        <f t="shared" ca="1" si="33"/>
        <v>0.25213737033798922</v>
      </c>
      <c r="G939" s="4"/>
      <c r="H939" s="51">
        <f t="shared" ca="1" si="34"/>
        <v>0.40933624024130738</v>
      </c>
      <c r="I939" s="4"/>
      <c r="J939" s="4"/>
      <c r="K939" s="4"/>
      <c r="L939" s="4"/>
    </row>
    <row r="940" spans="1:12">
      <c r="A940" s="4"/>
      <c r="B940" s="4"/>
      <c r="C940" s="4"/>
      <c r="D940" s="4"/>
      <c r="E940" s="4"/>
      <c r="F940" s="51">
        <f t="shared" ca="1" si="33"/>
        <v>0.66056756572387831</v>
      </c>
      <c r="G940" s="4"/>
      <c r="H940" s="51">
        <f t="shared" ca="1" si="34"/>
        <v>0.57036526381566888</v>
      </c>
      <c r="I940" s="4"/>
      <c r="J940" s="4"/>
      <c r="K940" s="4"/>
      <c r="L940" s="4"/>
    </row>
    <row r="941" spans="1:12">
      <c r="A941" s="4"/>
      <c r="B941" s="4"/>
      <c r="C941" s="4"/>
      <c r="D941" s="4"/>
      <c r="E941" s="4"/>
      <c r="F941" s="51">
        <f t="shared" ca="1" si="33"/>
        <v>0.33783971249121536</v>
      </c>
      <c r="G941" s="4"/>
      <c r="H941" s="51">
        <f t="shared" ca="1" si="34"/>
        <v>0.40088488963752666</v>
      </c>
      <c r="I941" s="4"/>
      <c r="J941" s="4"/>
      <c r="K941" s="4"/>
      <c r="L941" s="4"/>
    </row>
    <row r="942" spans="1:12">
      <c r="A942" s="4"/>
      <c r="B942" s="4"/>
      <c r="C942" s="4"/>
      <c r="D942" s="4"/>
      <c r="E942" s="4"/>
      <c r="F942" s="51">
        <f t="shared" ca="1" si="33"/>
        <v>0.47165654953804281</v>
      </c>
      <c r="G942" s="4"/>
      <c r="H942" s="51">
        <f t="shared" ca="1" si="34"/>
        <v>0.48218156578361343</v>
      </c>
      <c r="I942" s="4"/>
      <c r="J942" s="4"/>
      <c r="K942" s="4"/>
      <c r="L942" s="4"/>
    </row>
    <row r="943" spans="1:12">
      <c r="A943" s="4"/>
      <c r="B943" s="4"/>
      <c r="C943" s="4"/>
      <c r="D943" s="4"/>
      <c r="E943" s="4"/>
      <c r="F943" s="51">
        <f t="shared" ca="1" si="33"/>
        <v>0.58857401418556332</v>
      </c>
      <c r="G943" s="4"/>
      <c r="H943" s="51">
        <f t="shared" ca="1" si="34"/>
        <v>0.60439511991118822</v>
      </c>
      <c r="I943" s="4"/>
      <c r="J943" s="4"/>
      <c r="K943" s="4"/>
      <c r="L943" s="4"/>
    </row>
    <row r="944" spans="1:12">
      <c r="A944" s="4"/>
      <c r="B944" s="4"/>
      <c r="C944" s="4"/>
      <c r="D944" s="4"/>
      <c r="E944" s="4"/>
      <c r="F944" s="51">
        <f t="shared" ca="1" si="33"/>
        <v>0.24249575316187721</v>
      </c>
      <c r="G944" s="4"/>
      <c r="H944" s="51">
        <f t="shared" ca="1" si="34"/>
        <v>0.42770171193697593</v>
      </c>
      <c r="I944" s="4"/>
      <c r="J944" s="4"/>
      <c r="K944" s="4"/>
      <c r="L944" s="4"/>
    </row>
    <row r="945" spans="1:12">
      <c r="A945" s="4"/>
      <c r="B945" s="4"/>
      <c r="C945" s="4"/>
      <c r="D945" s="4"/>
      <c r="E945" s="4"/>
      <c r="F945" s="51">
        <f t="shared" ca="1" si="33"/>
        <v>0.44266155025409193</v>
      </c>
      <c r="G945" s="4"/>
      <c r="H945" s="51">
        <f t="shared" ca="1" si="34"/>
        <v>0.62283390382779702</v>
      </c>
      <c r="I945" s="4"/>
      <c r="J945" s="4"/>
      <c r="K945" s="4"/>
      <c r="L945" s="4"/>
    </row>
    <row r="946" spans="1:12">
      <c r="A946" s="4"/>
      <c r="B946" s="4"/>
      <c r="C946" s="4"/>
      <c r="D946" s="4"/>
      <c r="E946" s="4"/>
      <c r="F946" s="51">
        <f t="shared" ca="1" si="33"/>
        <v>0.15693086065370976</v>
      </c>
      <c r="G946" s="4"/>
      <c r="H946" s="51">
        <f t="shared" ca="1" si="34"/>
        <v>0.47741294968583359</v>
      </c>
      <c r="I946" s="4"/>
      <c r="J946" s="4"/>
      <c r="K946" s="4"/>
      <c r="L946" s="4"/>
    </row>
    <row r="947" spans="1:12">
      <c r="A947" s="4"/>
      <c r="B947" s="4"/>
      <c r="C947" s="4"/>
      <c r="D947" s="4"/>
      <c r="E947" s="4"/>
      <c r="F947" s="51">
        <f t="shared" ca="1" si="33"/>
        <v>0.47293796071075245</v>
      </c>
      <c r="G947" s="4"/>
      <c r="H947" s="51">
        <f t="shared" ca="1" si="34"/>
        <v>0.57511431165922788</v>
      </c>
      <c r="I947" s="4"/>
      <c r="J947" s="4"/>
      <c r="K947" s="4"/>
      <c r="L947" s="4"/>
    </row>
    <row r="948" spans="1:12">
      <c r="A948" s="4"/>
      <c r="B948" s="4"/>
      <c r="C948" s="4"/>
      <c r="D948" s="4"/>
      <c r="E948" s="4"/>
      <c r="F948" s="51">
        <f t="shared" ca="1" si="33"/>
        <v>0.68427189173707514</v>
      </c>
      <c r="G948" s="4"/>
      <c r="H948" s="51">
        <f t="shared" ca="1" si="34"/>
        <v>0.25238833174226549</v>
      </c>
      <c r="I948" s="4"/>
      <c r="J948" s="4"/>
      <c r="K948" s="4"/>
      <c r="L948" s="4"/>
    </row>
    <row r="949" spans="1:12">
      <c r="A949" s="4"/>
      <c r="B949" s="4"/>
      <c r="C949" s="4"/>
      <c r="D949" s="4"/>
      <c r="E949" s="4"/>
      <c r="F949" s="51">
        <f t="shared" ca="1" si="33"/>
        <v>0.71244764299542485</v>
      </c>
      <c r="G949" s="4"/>
      <c r="H949" s="51">
        <f t="shared" ca="1" si="34"/>
        <v>0.69292824877109738</v>
      </c>
      <c r="I949" s="4"/>
      <c r="J949" s="4"/>
      <c r="K949" s="4"/>
      <c r="L949" s="4"/>
    </row>
    <row r="950" spans="1:12">
      <c r="A950" s="4"/>
      <c r="B950" s="4"/>
      <c r="C950" s="4"/>
      <c r="D950" s="4"/>
      <c r="E950" s="4"/>
      <c r="F950" s="51">
        <f t="shared" ca="1" si="33"/>
        <v>0.23520426051956167</v>
      </c>
      <c r="G950" s="4"/>
      <c r="H950" s="51">
        <f t="shared" ca="1" si="34"/>
        <v>0.47850978930369503</v>
      </c>
      <c r="I950" s="4"/>
      <c r="J950" s="4"/>
      <c r="K950" s="4"/>
      <c r="L950" s="4"/>
    </row>
    <row r="951" spans="1:12">
      <c r="A951" s="4"/>
      <c r="B951" s="4"/>
      <c r="C951" s="4"/>
      <c r="D951" s="4"/>
      <c r="E951" s="4"/>
      <c r="F951" s="51">
        <f t="shared" ca="1" si="33"/>
        <v>0.73185256732341164</v>
      </c>
      <c r="G951" s="4"/>
      <c r="H951" s="51">
        <f t="shared" ca="1" si="34"/>
        <v>0.43507425677148254</v>
      </c>
      <c r="I951" s="4"/>
      <c r="J951" s="4"/>
      <c r="K951" s="4"/>
      <c r="L951" s="4"/>
    </row>
    <row r="952" spans="1:12">
      <c r="A952" s="4"/>
      <c r="B952" s="4"/>
      <c r="C952" s="4"/>
      <c r="D952" s="4"/>
      <c r="E952" s="4"/>
      <c r="F952" s="51">
        <f t="shared" ca="1" si="33"/>
        <v>0.6065172908380696</v>
      </c>
      <c r="G952" s="4"/>
      <c r="H952" s="51">
        <f t="shared" ca="1" si="34"/>
        <v>0.3614108166136818</v>
      </c>
      <c r="I952" s="4"/>
      <c r="J952" s="4"/>
      <c r="K952" s="4"/>
      <c r="L952" s="4"/>
    </row>
    <row r="953" spans="1:12">
      <c r="A953" s="4"/>
      <c r="B953" s="4"/>
      <c r="C953" s="4"/>
      <c r="D953" s="4"/>
      <c r="E953" s="4"/>
      <c r="F953" s="51">
        <f t="shared" ca="1" si="33"/>
        <v>0.26704350344382766</v>
      </c>
      <c r="G953" s="4"/>
      <c r="H953" s="51">
        <f t="shared" ca="1" si="34"/>
        <v>0.5633289406973202</v>
      </c>
      <c r="I953" s="4"/>
      <c r="J953" s="4"/>
      <c r="K953" s="4"/>
      <c r="L953" s="4"/>
    </row>
    <row r="954" spans="1:12">
      <c r="A954" s="4"/>
      <c r="B954" s="4"/>
      <c r="C954" s="4"/>
      <c r="D954" s="4"/>
      <c r="E954" s="4"/>
      <c r="F954" s="51">
        <f t="shared" ca="1" si="33"/>
        <v>0.35992160443027554</v>
      </c>
      <c r="G954" s="4"/>
      <c r="H954" s="51">
        <f t="shared" ca="1" si="34"/>
        <v>0.46524511984485212</v>
      </c>
      <c r="I954" s="4"/>
      <c r="J954" s="4"/>
      <c r="K954" s="4"/>
      <c r="L954" s="4"/>
    </row>
    <row r="955" spans="1:12">
      <c r="A955" s="4"/>
      <c r="B955" s="4"/>
      <c r="C955" s="4"/>
      <c r="D955" s="4"/>
      <c r="E955" s="4"/>
      <c r="F955" s="51">
        <f t="shared" ca="1" si="33"/>
        <v>9.6544349440274679E-2</v>
      </c>
      <c r="G955" s="4"/>
      <c r="H955" s="51">
        <f t="shared" ca="1" si="34"/>
        <v>0.41992063495387499</v>
      </c>
      <c r="I955" s="4"/>
      <c r="J955" s="4"/>
      <c r="K955" s="4"/>
      <c r="L955" s="4"/>
    </row>
    <row r="956" spans="1:12">
      <c r="A956" s="4"/>
      <c r="B956" s="4"/>
      <c r="C956" s="4"/>
      <c r="D956" s="4"/>
      <c r="E956" s="4"/>
      <c r="F956" s="51">
        <f t="shared" ca="1" si="33"/>
        <v>0.24479596160423966</v>
      </c>
      <c r="G956" s="4"/>
      <c r="H956" s="51">
        <f t="shared" ca="1" si="34"/>
        <v>0.57930107251207519</v>
      </c>
      <c r="I956" s="4"/>
      <c r="J956" s="4"/>
      <c r="K956" s="4"/>
      <c r="L956" s="4"/>
    </row>
    <row r="957" spans="1:12">
      <c r="A957" s="4"/>
      <c r="B957" s="4"/>
      <c r="C957" s="4"/>
      <c r="D957" s="4"/>
      <c r="E957" s="4"/>
      <c r="F957" s="51">
        <f t="shared" ca="1" si="33"/>
        <v>0.2083143158354519</v>
      </c>
      <c r="G957" s="4"/>
      <c r="H957" s="51">
        <f t="shared" ca="1" si="34"/>
        <v>0.41891739770459901</v>
      </c>
      <c r="I957" s="4"/>
      <c r="J957" s="4"/>
      <c r="K957" s="4"/>
      <c r="L957" s="4"/>
    </row>
    <row r="958" spans="1:12">
      <c r="A958" s="4"/>
      <c r="B958" s="4"/>
      <c r="C958" s="4"/>
      <c r="D958" s="4"/>
      <c r="E958" s="4"/>
      <c r="F958" s="51">
        <f t="shared" ca="1" si="33"/>
        <v>0.73516543528250777</v>
      </c>
      <c r="G958" s="4"/>
      <c r="H958" s="51">
        <f t="shared" ca="1" si="34"/>
        <v>0.76656788092573669</v>
      </c>
      <c r="I958" s="4"/>
      <c r="J958" s="4"/>
      <c r="K958" s="4"/>
      <c r="L958" s="4"/>
    </row>
    <row r="959" spans="1:12">
      <c r="A959" s="4"/>
      <c r="B959" s="4"/>
      <c r="C959" s="4"/>
      <c r="D959" s="4"/>
      <c r="E959" s="4"/>
      <c r="F959" s="51">
        <f t="shared" ref="F959:F1022" ca="1" si="35">RAND()</f>
        <v>0.38184508241517068</v>
      </c>
      <c r="G959" s="4"/>
      <c r="H959" s="51">
        <f t="shared" ref="H959:H1022" ca="1" si="36">(RAND()+RAND()+RAND()+RAND())/4</f>
        <v>0.680938422100416</v>
      </c>
      <c r="I959" s="4"/>
      <c r="J959" s="4"/>
      <c r="K959" s="4"/>
      <c r="L959" s="4"/>
    </row>
    <row r="960" spans="1:12">
      <c r="A960" s="4"/>
      <c r="B960" s="4"/>
      <c r="C960" s="4"/>
      <c r="D960" s="4"/>
      <c r="E960" s="4"/>
      <c r="F960" s="51">
        <f t="shared" ca="1" si="35"/>
        <v>0.1101152758153856</v>
      </c>
      <c r="G960" s="4"/>
      <c r="H960" s="51">
        <f t="shared" ca="1" si="36"/>
        <v>0.41095680510474913</v>
      </c>
      <c r="I960" s="4"/>
      <c r="J960" s="4"/>
      <c r="K960" s="4"/>
      <c r="L960" s="4"/>
    </row>
    <row r="961" spans="1:12">
      <c r="A961" s="4"/>
      <c r="B961" s="4"/>
      <c r="C961" s="4"/>
      <c r="D961" s="4"/>
      <c r="E961" s="4"/>
      <c r="F961" s="51">
        <f t="shared" ca="1" si="35"/>
        <v>0.1373189027795475</v>
      </c>
      <c r="G961" s="4"/>
      <c r="H961" s="51">
        <f t="shared" ca="1" si="36"/>
        <v>0.65140581785769103</v>
      </c>
      <c r="I961" s="4"/>
      <c r="J961" s="4"/>
      <c r="K961" s="4"/>
      <c r="L961" s="4"/>
    </row>
    <row r="962" spans="1:12">
      <c r="A962" s="4"/>
      <c r="B962" s="4"/>
      <c r="C962" s="4"/>
      <c r="D962" s="4"/>
      <c r="E962" s="4"/>
      <c r="F962" s="51">
        <f t="shared" ca="1" si="35"/>
        <v>0.25958068136927059</v>
      </c>
      <c r="G962" s="4"/>
      <c r="H962" s="51">
        <f t="shared" ca="1" si="36"/>
        <v>0.49151455853006554</v>
      </c>
      <c r="I962" s="4"/>
      <c r="J962" s="4"/>
      <c r="K962" s="4"/>
      <c r="L962" s="4"/>
    </row>
    <row r="963" spans="1:12">
      <c r="A963" s="4"/>
      <c r="B963" s="4"/>
      <c r="C963" s="4"/>
      <c r="D963" s="4"/>
      <c r="E963" s="4"/>
      <c r="F963" s="51">
        <f t="shared" ca="1" si="35"/>
        <v>5.9135714829150032E-2</v>
      </c>
      <c r="G963" s="4"/>
      <c r="H963" s="51">
        <f t="shared" ca="1" si="36"/>
        <v>0.54254490641434339</v>
      </c>
      <c r="I963" s="4"/>
      <c r="J963" s="4"/>
      <c r="K963" s="4"/>
      <c r="L963" s="4"/>
    </row>
    <row r="964" spans="1:12">
      <c r="A964" s="4"/>
      <c r="B964" s="4"/>
      <c r="C964" s="4"/>
      <c r="D964" s="4"/>
      <c r="E964" s="4"/>
      <c r="F964" s="51">
        <f t="shared" ca="1" si="35"/>
        <v>0.59124250734641492</v>
      </c>
      <c r="G964" s="4"/>
      <c r="H964" s="51">
        <f t="shared" ca="1" si="36"/>
        <v>0.33553356037827997</v>
      </c>
      <c r="I964" s="4"/>
      <c r="J964" s="4"/>
      <c r="K964" s="4"/>
      <c r="L964" s="4"/>
    </row>
    <row r="965" spans="1:12">
      <c r="A965" s="4"/>
      <c r="B965" s="4"/>
      <c r="C965" s="4"/>
      <c r="D965" s="4"/>
      <c r="E965" s="4"/>
      <c r="F965" s="51">
        <f t="shared" ca="1" si="35"/>
        <v>0.48522109676400405</v>
      </c>
      <c r="G965" s="4"/>
      <c r="H965" s="51">
        <f t="shared" ca="1" si="36"/>
        <v>0.23348271780700217</v>
      </c>
      <c r="I965" s="4"/>
      <c r="J965" s="4"/>
      <c r="K965" s="4"/>
      <c r="L965" s="4"/>
    </row>
    <row r="966" spans="1:12">
      <c r="A966" s="4"/>
      <c r="B966" s="4"/>
      <c r="C966" s="4"/>
      <c r="D966" s="4"/>
      <c r="E966" s="4"/>
      <c r="F966" s="51">
        <f t="shared" ca="1" si="35"/>
        <v>0.73656323742705421</v>
      </c>
      <c r="G966" s="4"/>
      <c r="H966" s="51">
        <f t="shared" ca="1" si="36"/>
        <v>0.6644005411500552</v>
      </c>
      <c r="I966" s="4"/>
      <c r="J966" s="4"/>
      <c r="K966" s="4"/>
      <c r="L966" s="4"/>
    </row>
    <row r="967" spans="1:12">
      <c r="A967" s="4"/>
      <c r="B967" s="4"/>
      <c r="C967" s="4"/>
      <c r="D967" s="4"/>
      <c r="E967" s="4"/>
      <c r="F967" s="51">
        <f t="shared" ca="1" si="35"/>
        <v>0.48262853311545217</v>
      </c>
      <c r="G967" s="4"/>
      <c r="H967" s="51">
        <f t="shared" ca="1" si="36"/>
        <v>0.70607384532122508</v>
      </c>
      <c r="I967" s="4"/>
      <c r="J967" s="4"/>
      <c r="K967" s="4"/>
      <c r="L967" s="4"/>
    </row>
    <row r="968" spans="1:12">
      <c r="A968" s="4"/>
      <c r="B968" s="4"/>
      <c r="C968" s="4"/>
      <c r="D968" s="4"/>
      <c r="E968" s="4"/>
      <c r="F968" s="51">
        <f t="shared" ca="1" si="35"/>
        <v>0.98715597167246272</v>
      </c>
      <c r="G968" s="4"/>
      <c r="H968" s="51">
        <f t="shared" ca="1" si="36"/>
        <v>0.26754051184707672</v>
      </c>
      <c r="I968" s="4"/>
      <c r="J968" s="4"/>
      <c r="K968" s="4"/>
      <c r="L968" s="4"/>
    </row>
    <row r="969" spans="1:12">
      <c r="A969" s="4"/>
      <c r="B969" s="4"/>
      <c r="C969" s="4"/>
      <c r="D969" s="4"/>
      <c r="E969" s="4"/>
      <c r="F969" s="51">
        <f t="shared" ca="1" si="35"/>
        <v>0.6262091064280022</v>
      </c>
      <c r="G969" s="4"/>
      <c r="H969" s="51">
        <f t="shared" ca="1" si="36"/>
        <v>0.46416147637288074</v>
      </c>
      <c r="I969" s="4"/>
      <c r="J969" s="4"/>
      <c r="K969" s="4"/>
      <c r="L969" s="4"/>
    </row>
    <row r="970" spans="1:12">
      <c r="A970" s="4"/>
      <c r="B970" s="4"/>
      <c r="C970" s="4"/>
      <c r="D970" s="4"/>
      <c r="E970" s="4"/>
      <c r="F970" s="51">
        <f t="shared" ca="1" si="35"/>
        <v>4.4759843695215684E-3</v>
      </c>
      <c r="G970" s="4"/>
      <c r="H970" s="51">
        <f t="shared" ca="1" si="36"/>
        <v>0.80413755690077837</v>
      </c>
      <c r="I970" s="4"/>
      <c r="J970" s="4"/>
      <c r="K970" s="4"/>
      <c r="L970" s="4"/>
    </row>
    <row r="971" spans="1:12">
      <c r="A971" s="4"/>
      <c r="B971" s="4"/>
      <c r="C971" s="4"/>
      <c r="D971" s="4"/>
      <c r="E971" s="4"/>
      <c r="F971" s="51">
        <f t="shared" ca="1" si="35"/>
        <v>0.39763832869151527</v>
      </c>
      <c r="G971" s="4"/>
      <c r="H971" s="51">
        <f t="shared" ca="1" si="36"/>
        <v>0.60565084332625585</v>
      </c>
      <c r="I971" s="4"/>
      <c r="J971" s="4"/>
      <c r="K971" s="4"/>
      <c r="L971" s="4"/>
    </row>
    <row r="972" spans="1:12">
      <c r="A972" s="4"/>
      <c r="B972" s="4"/>
      <c r="C972" s="4"/>
      <c r="D972" s="4"/>
      <c r="E972" s="4"/>
      <c r="F972" s="51">
        <f t="shared" ca="1" si="35"/>
        <v>0.49077529217832183</v>
      </c>
      <c r="G972" s="4"/>
      <c r="H972" s="51">
        <f t="shared" ca="1" si="36"/>
        <v>0.42037151991788724</v>
      </c>
      <c r="I972" s="4"/>
      <c r="J972" s="4"/>
      <c r="K972" s="4"/>
      <c r="L972" s="4"/>
    </row>
    <row r="973" spans="1:12">
      <c r="A973" s="4"/>
      <c r="B973" s="4"/>
      <c r="C973" s="4"/>
      <c r="D973" s="4"/>
      <c r="E973" s="4"/>
      <c r="F973" s="51">
        <f t="shared" ca="1" si="35"/>
        <v>0.56774093064444575</v>
      </c>
      <c r="G973" s="4"/>
      <c r="H973" s="51">
        <f t="shared" ca="1" si="36"/>
        <v>0.25992025222743154</v>
      </c>
      <c r="I973" s="4"/>
      <c r="J973" s="4"/>
      <c r="K973" s="4"/>
      <c r="L973" s="4"/>
    </row>
    <row r="974" spans="1:12">
      <c r="A974" s="4"/>
      <c r="B974" s="4"/>
      <c r="C974" s="4"/>
      <c r="D974" s="4"/>
      <c r="E974" s="4"/>
      <c r="F974" s="51">
        <f t="shared" ca="1" si="35"/>
        <v>0.34338069395007353</v>
      </c>
      <c r="G974" s="4"/>
      <c r="H974" s="51">
        <f t="shared" ca="1" si="36"/>
        <v>0.3420290604083378</v>
      </c>
      <c r="I974" s="4"/>
      <c r="J974" s="4"/>
      <c r="K974" s="4"/>
      <c r="L974" s="4"/>
    </row>
    <row r="975" spans="1:12">
      <c r="A975" s="4"/>
      <c r="B975" s="4"/>
      <c r="C975" s="4"/>
      <c r="D975" s="4"/>
      <c r="E975" s="4"/>
      <c r="F975" s="51">
        <f t="shared" ca="1" si="35"/>
        <v>0.56644809114428396</v>
      </c>
      <c r="G975" s="4"/>
      <c r="H975" s="51">
        <f t="shared" ca="1" si="36"/>
        <v>0.4235639772319828</v>
      </c>
      <c r="I975" s="4"/>
      <c r="J975" s="4"/>
      <c r="K975" s="4"/>
      <c r="L975" s="4"/>
    </row>
    <row r="976" spans="1:12">
      <c r="A976" s="4"/>
      <c r="B976" s="4"/>
      <c r="C976" s="4"/>
      <c r="D976" s="4"/>
      <c r="E976" s="4"/>
      <c r="F976" s="51">
        <f t="shared" ca="1" si="35"/>
        <v>0.71922469914792941</v>
      </c>
      <c r="G976" s="4"/>
      <c r="H976" s="51">
        <f t="shared" ca="1" si="36"/>
        <v>0.61475395233225827</v>
      </c>
      <c r="I976" s="4"/>
      <c r="J976" s="4"/>
      <c r="K976" s="4"/>
      <c r="L976" s="4"/>
    </row>
    <row r="977" spans="1:12">
      <c r="A977" s="4"/>
      <c r="B977" s="4"/>
      <c r="C977" s="4"/>
      <c r="D977" s="4"/>
      <c r="E977" s="4"/>
      <c r="F977" s="51">
        <f t="shared" ca="1" si="35"/>
        <v>0.81057322103799956</v>
      </c>
      <c r="G977" s="4"/>
      <c r="H977" s="51">
        <f t="shared" ca="1" si="36"/>
        <v>0.32146532975482256</v>
      </c>
      <c r="I977" s="4"/>
      <c r="J977" s="4"/>
      <c r="K977" s="4"/>
      <c r="L977" s="4"/>
    </row>
    <row r="978" spans="1:12">
      <c r="A978" s="4"/>
      <c r="B978" s="4"/>
      <c r="C978" s="4"/>
      <c r="D978" s="4"/>
      <c r="E978" s="4"/>
      <c r="F978" s="51">
        <f t="shared" ca="1" si="35"/>
        <v>0.66445788325990829</v>
      </c>
      <c r="G978" s="4"/>
      <c r="H978" s="51">
        <f t="shared" ca="1" si="36"/>
        <v>0.78271231203420322</v>
      </c>
      <c r="I978" s="4"/>
      <c r="J978" s="4"/>
      <c r="K978" s="4"/>
      <c r="L978" s="4"/>
    </row>
    <row r="979" spans="1:12">
      <c r="A979" s="4"/>
      <c r="B979" s="4"/>
      <c r="C979" s="4"/>
      <c r="D979" s="4"/>
      <c r="E979" s="4"/>
      <c r="F979" s="51">
        <f t="shared" ca="1" si="35"/>
        <v>6.6050822555210553E-2</v>
      </c>
      <c r="G979" s="4"/>
      <c r="H979" s="51">
        <f t="shared" ca="1" si="36"/>
        <v>0.62282136987416514</v>
      </c>
      <c r="I979" s="4"/>
      <c r="J979" s="4"/>
      <c r="K979" s="4"/>
      <c r="L979" s="4"/>
    </row>
    <row r="980" spans="1:12">
      <c r="A980" s="4"/>
      <c r="B980" s="4"/>
      <c r="C980" s="4"/>
      <c r="D980" s="4"/>
      <c r="E980" s="4"/>
      <c r="F980" s="51">
        <f t="shared" ca="1" si="35"/>
        <v>0.51329535778766278</v>
      </c>
      <c r="G980" s="4"/>
      <c r="H980" s="51">
        <f t="shared" ca="1" si="36"/>
        <v>0.41719224194874394</v>
      </c>
      <c r="I980" s="4"/>
      <c r="J980" s="4"/>
      <c r="K980" s="4"/>
      <c r="L980" s="4"/>
    </row>
    <row r="981" spans="1:12">
      <c r="A981" s="4"/>
      <c r="B981" s="4"/>
      <c r="C981" s="4"/>
      <c r="D981" s="4"/>
      <c r="E981" s="4"/>
      <c r="F981" s="51">
        <f t="shared" ca="1" si="35"/>
        <v>0.73204395340068851</v>
      </c>
      <c r="G981" s="4"/>
      <c r="H981" s="51">
        <f t="shared" ca="1" si="36"/>
        <v>0.54331885704083482</v>
      </c>
      <c r="I981" s="4"/>
      <c r="J981" s="4"/>
      <c r="K981" s="4"/>
      <c r="L981" s="4"/>
    </row>
    <row r="982" spans="1:12">
      <c r="A982" s="4"/>
      <c r="B982" s="4"/>
      <c r="C982" s="4"/>
      <c r="D982" s="4"/>
      <c r="E982" s="4"/>
      <c r="F982" s="51">
        <f t="shared" ca="1" si="35"/>
        <v>0.67911056690386318</v>
      </c>
      <c r="G982" s="4"/>
      <c r="H982" s="51">
        <f t="shared" ca="1" si="36"/>
        <v>0.6105775840213673</v>
      </c>
      <c r="I982" s="4"/>
      <c r="J982" s="4"/>
      <c r="K982" s="4"/>
      <c r="L982" s="4"/>
    </row>
    <row r="983" spans="1:12">
      <c r="A983" s="4"/>
      <c r="B983" s="4"/>
      <c r="C983" s="4"/>
      <c r="D983" s="4"/>
      <c r="E983" s="4"/>
      <c r="F983" s="51">
        <f t="shared" ca="1" si="35"/>
        <v>0.12466294681015477</v>
      </c>
      <c r="G983" s="4"/>
      <c r="H983" s="51">
        <f t="shared" ca="1" si="36"/>
        <v>0.55669666019251385</v>
      </c>
      <c r="I983" s="4"/>
      <c r="J983" s="4"/>
      <c r="K983" s="4"/>
      <c r="L983" s="4"/>
    </row>
    <row r="984" spans="1:12">
      <c r="A984" s="4"/>
      <c r="B984" s="4"/>
      <c r="C984" s="4"/>
      <c r="D984" s="4"/>
      <c r="E984" s="4"/>
      <c r="F984" s="51">
        <f t="shared" ca="1" si="35"/>
        <v>0.7478310489203559</v>
      </c>
      <c r="G984" s="4"/>
      <c r="H984" s="51">
        <f t="shared" ca="1" si="36"/>
        <v>0.20312138510848041</v>
      </c>
      <c r="I984" s="4"/>
      <c r="J984" s="4"/>
      <c r="K984" s="4"/>
      <c r="L984" s="4"/>
    </row>
    <row r="985" spans="1:12">
      <c r="A985" s="4"/>
      <c r="B985" s="4"/>
      <c r="C985" s="4"/>
      <c r="D985" s="4"/>
      <c r="E985" s="4"/>
      <c r="F985" s="51">
        <f t="shared" ca="1" si="35"/>
        <v>0.48639085630731005</v>
      </c>
      <c r="G985" s="4"/>
      <c r="H985" s="51">
        <f t="shared" ca="1" si="36"/>
        <v>0.54098735684192878</v>
      </c>
      <c r="I985" s="4"/>
      <c r="J985" s="4"/>
      <c r="K985" s="4"/>
      <c r="L985" s="4"/>
    </row>
    <row r="986" spans="1:12">
      <c r="A986" s="4"/>
      <c r="B986" s="4"/>
      <c r="C986" s="4"/>
      <c r="D986" s="4"/>
      <c r="E986" s="4"/>
      <c r="F986" s="51">
        <f t="shared" ca="1" si="35"/>
        <v>0.21795525076383571</v>
      </c>
      <c r="G986" s="4"/>
      <c r="H986" s="51">
        <f t="shared" ca="1" si="36"/>
        <v>0.29342756299350525</v>
      </c>
      <c r="I986" s="4"/>
      <c r="J986" s="4"/>
      <c r="K986" s="4"/>
      <c r="L986" s="4"/>
    </row>
    <row r="987" spans="1:12">
      <c r="A987" s="4"/>
      <c r="B987" s="4"/>
      <c r="C987" s="4"/>
      <c r="D987" s="4"/>
      <c r="E987" s="4"/>
      <c r="F987" s="51">
        <f t="shared" ca="1" si="35"/>
        <v>0.27847444741536931</v>
      </c>
      <c r="G987" s="4"/>
      <c r="H987" s="51">
        <f t="shared" ca="1" si="36"/>
        <v>0.37566801306840347</v>
      </c>
      <c r="I987" s="4"/>
      <c r="J987" s="4"/>
      <c r="K987" s="4"/>
      <c r="L987" s="4"/>
    </row>
    <row r="988" spans="1:12">
      <c r="A988" s="4"/>
      <c r="B988" s="4"/>
      <c r="C988" s="4"/>
      <c r="D988" s="4"/>
      <c r="E988" s="4"/>
      <c r="F988" s="51">
        <f t="shared" ca="1" si="35"/>
        <v>0.11563155809363412</v>
      </c>
      <c r="G988" s="4"/>
      <c r="H988" s="51">
        <f t="shared" ca="1" si="36"/>
        <v>0.57789952010173751</v>
      </c>
      <c r="I988" s="4"/>
      <c r="J988" s="4"/>
      <c r="K988" s="4"/>
      <c r="L988" s="4"/>
    </row>
    <row r="989" spans="1:12">
      <c r="A989" s="4"/>
      <c r="B989" s="4"/>
      <c r="C989" s="4"/>
      <c r="D989" s="4"/>
      <c r="E989" s="4"/>
      <c r="F989" s="51">
        <f t="shared" ca="1" si="35"/>
        <v>0.78245865923410418</v>
      </c>
      <c r="G989" s="4"/>
      <c r="H989" s="51">
        <f t="shared" ca="1" si="36"/>
        <v>0.45356938016862963</v>
      </c>
      <c r="I989" s="4"/>
      <c r="J989" s="4"/>
      <c r="K989" s="4"/>
      <c r="L989" s="4"/>
    </row>
    <row r="990" spans="1:12">
      <c r="A990" s="4"/>
      <c r="B990" s="4"/>
      <c r="C990" s="4"/>
      <c r="D990" s="4"/>
      <c r="E990" s="4"/>
      <c r="F990" s="51">
        <f t="shared" ca="1" si="35"/>
        <v>0.39745408281808481</v>
      </c>
      <c r="G990" s="4"/>
      <c r="H990" s="51">
        <f t="shared" ca="1" si="36"/>
        <v>0.42536416128964283</v>
      </c>
      <c r="I990" s="4"/>
      <c r="J990" s="4"/>
      <c r="K990" s="4"/>
      <c r="L990" s="4"/>
    </row>
    <row r="991" spans="1:12">
      <c r="A991" s="4"/>
      <c r="B991" s="4"/>
      <c r="C991" s="4"/>
      <c r="D991" s="4"/>
      <c r="E991" s="4"/>
      <c r="F991" s="51">
        <f t="shared" ca="1" si="35"/>
        <v>0.58029938677880821</v>
      </c>
      <c r="G991" s="4"/>
      <c r="H991" s="51">
        <f t="shared" ca="1" si="36"/>
        <v>0.36172262517848219</v>
      </c>
      <c r="I991" s="4"/>
      <c r="J991" s="4"/>
      <c r="K991" s="4"/>
      <c r="L991" s="4"/>
    </row>
    <row r="992" spans="1:12">
      <c r="A992" s="4"/>
      <c r="B992" s="4"/>
      <c r="C992" s="4"/>
      <c r="D992" s="4"/>
      <c r="E992" s="4"/>
      <c r="F992" s="51">
        <f t="shared" ca="1" si="35"/>
        <v>0.16074877317695169</v>
      </c>
      <c r="G992" s="4"/>
      <c r="H992" s="51">
        <f t="shared" ca="1" si="36"/>
        <v>0.44275335098200619</v>
      </c>
      <c r="I992" s="4"/>
      <c r="J992" s="4"/>
      <c r="K992" s="4"/>
      <c r="L992" s="4"/>
    </row>
    <row r="993" spans="1:12">
      <c r="A993" s="4"/>
      <c r="B993" s="4"/>
      <c r="C993" s="4"/>
      <c r="D993" s="4"/>
      <c r="E993" s="4"/>
      <c r="F993" s="51">
        <f t="shared" ca="1" si="35"/>
        <v>0.99268576318139412</v>
      </c>
      <c r="G993" s="4"/>
      <c r="H993" s="51">
        <f t="shared" ca="1" si="36"/>
        <v>0.46514631577829713</v>
      </c>
      <c r="I993" s="4"/>
      <c r="J993" s="4"/>
      <c r="K993" s="4"/>
      <c r="L993" s="4"/>
    </row>
    <row r="994" spans="1:12">
      <c r="A994" s="4"/>
      <c r="B994" s="4"/>
      <c r="C994" s="4"/>
      <c r="D994" s="4"/>
      <c r="E994" s="4"/>
      <c r="F994" s="51">
        <f t="shared" ca="1" si="35"/>
        <v>0.54643502979206748</v>
      </c>
      <c r="G994" s="4"/>
      <c r="H994" s="51">
        <f t="shared" ca="1" si="36"/>
        <v>0.64096908780970141</v>
      </c>
      <c r="I994" s="4"/>
      <c r="J994" s="4"/>
      <c r="K994" s="4"/>
      <c r="L994" s="4"/>
    </row>
    <row r="995" spans="1:12">
      <c r="A995" s="4"/>
      <c r="B995" s="4"/>
      <c r="C995" s="4"/>
      <c r="D995" s="4"/>
      <c r="E995" s="4"/>
      <c r="F995" s="51">
        <f t="shared" ca="1" si="35"/>
        <v>0.30341977099447126</v>
      </c>
      <c r="G995" s="4"/>
      <c r="H995" s="51">
        <f t="shared" ca="1" si="36"/>
        <v>0.58173374100573305</v>
      </c>
      <c r="I995" s="4"/>
      <c r="J995" s="4"/>
      <c r="K995" s="4"/>
      <c r="L995" s="4"/>
    </row>
    <row r="996" spans="1:12">
      <c r="A996" s="4"/>
      <c r="B996" s="4"/>
      <c r="C996" s="4"/>
      <c r="D996" s="4"/>
      <c r="E996" s="4"/>
      <c r="F996" s="51">
        <f t="shared" ca="1" si="35"/>
        <v>0.55001546657725653</v>
      </c>
      <c r="G996" s="4"/>
      <c r="H996" s="51">
        <f t="shared" ca="1" si="36"/>
        <v>0.34613697507943419</v>
      </c>
      <c r="I996" s="4"/>
      <c r="J996" s="4"/>
      <c r="K996" s="4"/>
      <c r="L996" s="4"/>
    </row>
    <row r="997" spans="1:12">
      <c r="A997" s="4"/>
      <c r="B997" s="4"/>
      <c r="C997" s="4"/>
      <c r="D997" s="4"/>
      <c r="E997" s="4"/>
      <c r="F997" s="51">
        <f t="shared" ca="1" si="35"/>
        <v>0.21214181136391586</v>
      </c>
      <c r="G997" s="4"/>
      <c r="H997" s="51">
        <f t="shared" ca="1" si="36"/>
        <v>0.56469642826012056</v>
      </c>
      <c r="I997" s="4"/>
      <c r="J997" s="4"/>
      <c r="K997" s="4"/>
      <c r="L997" s="4"/>
    </row>
    <row r="998" spans="1:12">
      <c r="A998" s="4"/>
      <c r="B998" s="4"/>
      <c r="C998" s="4"/>
      <c r="D998" s="4"/>
      <c r="E998" s="4"/>
      <c r="F998" s="51">
        <f t="shared" ca="1" si="35"/>
        <v>0.20466529059547389</v>
      </c>
      <c r="G998" s="4"/>
      <c r="H998" s="51">
        <f t="shared" ca="1" si="36"/>
        <v>0.47507916003330652</v>
      </c>
      <c r="I998" s="4"/>
      <c r="J998" s="4"/>
      <c r="K998" s="4"/>
      <c r="L998" s="4"/>
    </row>
    <row r="999" spans="1:12">
      <c r="A999" s="4"/>
      <c r="B999" s="4"/>
      <c r="C999" s="4"/>
      <c r="D999" s="4"/>
      <c r="E999" s="4"/>
      <c r="F999" s="51">
        <f t="shared" ca="1" si="35"/>
        <v>0.54481284035300959</v>
      </c>
      <c r="G999" s="4"/>
      <c r="H999" s="51">
        <f t="shared" ca="1" si="36"/>
        <v>0.83302377093095892</v>
      </c>
      <c r="I999" s="4"/>
      <c r="J999" s="4"/>
      <c r="K999" s="4"/>
      <c r="L999" s="4"/>
    </row>
    <row r="1000" spans="1:12">
      <c r="A1000" s="4"/>
      <c r="B1000" s="4"/>
      <c r="C1000" s="4"/>
      <c r="D1000" s="4"/>
      <c r="E1000" s="4"/>
      <c r="F1000" s="51">
        <f t="shared" ca="1" si="35"/>
        <v>9.6899518664947393E-2</v>
      </c>
      <c r="G1000" s="4"/>
      <c r="H1000" s="51">
        <f t="shared" ca="1" si="36"/>
        <v>0.44996236538127288</v>
      </c>
      <c r="I1000" s="4"/>
      <c r="J1000" s="4"/>
      <c r="K1000" s="4"/>
      <c r="L1000" s="4"/>
    </row>
    <row r="1001" spans="1:12">
      <c r="A1001" s="4"/>
      <c r="B1001" s="4"/>
      <c r="C1001" s="4"/>
      <c r="D1001" s="4"/>
      <c r="E1001" s="4"/>
      <c r="F1001" s="51">
        <f t="shared" ca="1" si="35"/>
        <v>0.51736546322056987</v>
      </c>
      <c r="G1001" s="4"/>
      <c r="H1001" s="51">
        <f t="shared" ca="1" si="36"/>
        <v>0.58085052795232883</v>
      </c>
      <c r="I1001" s="4"/>
      <c r="J1001" s="4"/>
      <c r="K1001" s="4"/>
      <c r="L1001" s="4"/>
    </row>
    <row r="1002" spans="1:12">
      <c r="A1002" s="4"/>
      <c r="B1002" s="4"/>
      <c r="C1002" s="4"/>
      <c r="D1002" s="4"/>
      <c r="E1002" s="4"/>
      <c r="F1002" s="51">
        <f t="shared" ca="1" si="35"/>
        <v>0.6767519391987985</v>
      </c>
      <c r="G1002" s="4"/>
      <c r="H1002" s="51">
        <f t="shared" ca="1" si="36"/>
        <v>0.59661577651793407</v>
      </c>
      <c r="I1002" s="4"/>
      <c r="J1002" s="4"/>
      <c r="K1002" s="4"/>
      <c r="L1002" s="4"/>
    </row>
    <row r="1003" spans="1:12">
      <c r="A1003" s="4"/>
      <c r="B1003" s="4"/>
      <c r="C1003" s="4"/>
      <c r="D1003" s="4"/>
      <c r="E1003" s="4"/>
      <c r="F1003" s="51">
        <f t="shared" ca="1" si="35"/>
        <v>0.96669829381538386</v>
      </c>
      <c r="G1003" s="4"/>
      <c r="H1003" s="51">
        <f t="shared" ca="1" si="36"/>
        <v>0.66580990957079889</v>
      </c>
      <c r="I1003" s="4"/>
      <c r="J1003" s="4"/>
      <c r="K1003" s="4"/>
      <c r="L1003" s="4"/>
    </row>
    <row r="1004" spans="1:12">
      <c r="A1004" s="4"/>
      <c r="B1004" s="4"/>
      <c r="C1004" s="4"/>
      <c r="D1004" s="4"/>
      <c r="E1004" s="4"/>
      <c r="F1004" s="51">
        <f t="shared" ca="1" si="35"/>
        <v>0.62621645915218915</v>
      </c>
      <c r="G1004" s="4"/>
      <c r="H1004" s="51">
        <f t="shared" ca="1" si="36"/>
        <v>0.42752858920242176</v>
      </c>
      <c r="I1004" s="4"/>
      <c r="J1004" s="4"/>
      <c r="K1004" s="4"/>
      <c r="L1004" s="4"/>
    </row>
    <row r="1005" spans="1:12">
      <c r="A1005" s="4"/>
      <c r="B1005" s="4"/>
      <c r="C1005" s="4"/>
      <c r="D1005" s="4"/>
      <c r="E1005" s="4"/>
      <c r="F1005" s="51">
        <f t="shared" ca="1" si="35"/>
        <v>0.43985975741005678</v>
      </c>
      <c r="G1005" s="4"/>
      <c r="H1005" s="51">
        <f t="shared" ca="1" si="36"/>
        <v>0.53841142508241246</v>
      </c>
      <c r="I1005" s="4"/>
      <c r="J1005" s="4"/>
      <c r="K1005" s="4"/>
      <c r="L1005" s="4"/>
    </row>
    <row r="1006" spans="1:12">
      <c r="A1006" s="4"/>
      <c r="B1006" s="4"/>
      <c r="C1006" s="4"/>
      <c r="D1006" s="4"/>
      <c r="E1006" s="4"/>
      <c r="F1006" s="51">
        <f t="shared" ca="1" si="35"/>
        <v>0.66038475838800914</v>
      </c>
      <c r="G1006" s="4"/>
      <c r="H1006" s="51">
        <f t="shared" ca="1" si="36"/>
        <v>0.65686178401359641</v>
      </c>
      <c r="I1006" s="4"/>
      <c r="J1006" s="4"/>
      <c r="K1006" s="4"/>
      <c r="L1006" s="4"/>
    </row>
    <row r="1007" spans="1:12">
      <c r="A1007" s="4"/>
      <c r="B1007" s="4"/>
      <c r="C1007" s="4"/>
      <c r="D1007" s="4"/>
      <c r="E1007" s="4"/>
      <c r="F1007" s="51">
        <f t="shared" ca="1" si="35"/>
        <v>0.76518251590995645</v>
      </c>
      <c r="G1007" s="4"/>
      <c r="H1007" s="51">
        <f t="shared" ca="1" si="36"/>
        <v>0.83527174420235406</v>
      </c>
      <c r="I1007" s="4"/>
      <c r="J1007" s="4"/>
      <c r="K1007" s="4"/>
      <c r="L1007" s="4"/>
    </row>
    <row r="1008" spans="1:12">
      <c r="A1008" s="4"/>
      <c r="B1008" s="4"/>
      <c r="C1008" s="4"/>
      <c r="D1008" s="4"/>
      <c r="E1008" s="4"/>
      <c r="F1008" s="51">
        <f t="shared" ca="1" si="35"/>
        <v>0.23557146923524941</v>
      </c>
      <c r="G1008" s="4"/>
      <c r="H1008" s="51">
        <f t="shared" ca="1" si="36"/>
        <v>0.70364231450749737</v>
      </c>
      <c r="I1008" s="4"/>
      <c r="J1008" s="4"/>
      <c r="K1008" s="4"/>
      <c r="L1008" s="4"/>
    </row>
    <row r="1009" spans="1:12">
      <c r="A1009" s="4"/>
      <c r="B1009" s="4"/>
      <c r="C1009" s="4"/>
      <c r="D1009" s="4"/>
      <c r="E1009" s="4"/>
      <c r="F1009" s="51">
        <f t="shared" ca="1" si="35"/>
        <v>0.89730929098199008</v>
      </c>
      <c r="G1009" s="4"/>
      <c r="H1009" s="51">
        <f t="shared" ca="1" si="36"/>
        <v>0.54113863318041744</v>
      </c>
      <c r="I1009" s="4"/>
      <c r="J1009" s="4"/>
      <c r="K1009" s="4"/>
      <c r="L1009" s="4"/>
    </row>
    <row r="1010" spans="1:12">
      <c r="A1010" s="4"/>
      <c r="B1010" s="4"/>
      <c r="C1010" s="4"/>
      <c r="D1010" s="4"/>
      <c r="E1010" s="4"/>
      <c r="F1010" s="51">
        <f t="shared" ca="1" si="35"/>
        <v>0.55993803902775796</v>
      </c>
      <c r="G1010" s="4"/>
      <c r="H1010" s="51">
        <f t="shared" ca="1" si="36"/>
        <v>0.57403178319960857</v>
      </c>
      <c r="I1010" s="4"/>
      <c r="J1010" s="4"/>
      <c r="K1010" s="4"/>
      <c r="L1010" s="4"/>
    </row>
    <row r="1011" spans="1:12">
      <c r="A1011" s="4"/>
      <c r="B1011" s="4"/>
      <c r="C1011" s="4"/>
      <c r="D1011" s="4"/>
      <c r="E1011" s="4"/>
      <c r="F1011" s="51">
        <f t="shared" ca="1" si="35"/>
        <v>0.43956579172338872</v>
      </c>
      <c r="G1011" s="4"/>
      <c r="H1011" s="51">
        <f t="shared" ca="1" si="36"/>
        <v>0.6270036176371222</v>
      </c>
      <c r="I1011" s="4"/>
      <c r="J1011" s="4"/>
      <c r="K1011" s="4"/>
      <c r="L1011" s="4"/>
    </row>
    <row r="1012" spans="1:12">
      <c r="A1012" s="4"/>
      <c r="B1012" s="4"/>
      <c r="C1012" s="4"/>
      <c r="D1012" s="4"/>
      <c r="E1012" s="4"/>
      <c r="F1012" s="51">
        <f t="shared" ca="1" si="35"/>
        <v>7.8223648628179987E-2</v>
      </c>
      <c r="G1012" s="4"/>
      <c r="H1012" s="51">
        <f t="shared" ca="1" si="36"/>
        <v>0.39350380168963384</v>
      </c>
      <c r="I1012" s="4"/>
      <c r="J1012" s="4"/>
      <c r="K1012" s="4"/>
      <c r="L1012" s="4"/>
    </row>
    <row r="1013" spans="1:12">
      <c r="A1013" s="4"/>
      <c r="B1013" s="4"/>
      <c r="C1013" s="4"/>
      <c r="D1013" s="4"/>
      <c r="E1013" s="4"/>
      <c r="F1013" s="51">
        <f t="shared" ca="1" si="35"/>
        <v>2.4663659967894658E-2</v>
      </c>
      <c r="G1013" s="4"/>
      <c r="H1013" s="51">
        <f t="shared" ca="1" si="36"/>
        <v>0.4324449929699784</v>
      </c>
      <c r="I1013" s="4"/>
      <c r="J1013" s="4"/>
      <c r="K1013" s="4"/>
      <c r="L1013" s="4"/>
    </row>
    <row r="1014" spans="1:12">
      <c r="A1014" s="4"/>
      <c r="B1014" s="4"/>
      <c r="C1014" s="4"/>
      <c r="D1014" s="4"/>
      <c r="E1014" s="4"/>
      <c r="F1014" s="51">
        <f t="shared" ca="1" si="35"/>
        <v>0.25395881451775637</v>
      </c>
      <c r="G1014" s="4"/>
      <c r="H1014" s="51">
        <f t="shared" ca="1" si="36"/>
        <v>0.68299382350017313</v>
      </c>
      <c r="I1014" s="4"/>
      <c r="J1014" s="4"/>
      <c r="K1014" s="4"/>
      <c r="L1014" s="4"/>
    </row>
    <row r="1015" spans="1:12">
      <c r="A1015" s="4"/>
      <c r="B1015" s="4"/>
      <c r="C1015" s="4"/>
      <c r="D1015" s="4"/>
      <c r="E1015" s="4"/>
      <c r="F1015" s="51">
        <f t="shared" ca="1" si="35"/>
        <v>0.69564630162777763</v>
      </c>
      <c r="G1015" s="4"/>
      <c r="H1015" s="51">
        <f t="shared" ca="1" si="36"/>
        <v>0.43938237865791802</v>
      </c>
      <c r="I1015" s="4"/>
      <c r="J1015" s="4"/>
      <c r="K1015" s="4"/>
      <c r="L1015" s="4"/>
    </row>
    <row r="1016" spans="1:12">
      <c r="A1016" s="4"/>
      <c r="B1016" s="4"/>
      <c r="C1016" s="4"/>
      <c r="D1016" s="4"/>
      <c r="E1016" s="4"/>
      <c r="F1016" s="51">
        <f t="shared" ca="1" si="35"/>
        <v>0.5644797413538466</v>
      </c>
      <c r="G1016" s="4"/>
      <c r="H1016" s="51">
        <f t="shared" ca="1" si="36"/>
        <v>0.32775033766843054</v>
      </c>
      <c r="I1016" s="4"/>
      <c r="J1016" s="4"/>
      <c r="K1016" s="4"/>
      <c r="L1016" s="4"/>
    </row>
    <row r="1017" spans="1:12">
      <c r="A1017" s="4"/>
      <c r="B1017" s="4"/>
      <c r="C1017" s="4"/>
      <c r="D1017" s="4"/>
      <c r="E1017" s="4"/>
      <c r="F1017" s="51">
        <f t="shared" ca="1" si="35"/>
        <v>0.44835610020340777</v>
      </c>
      <c r="G1017" s="4"/>
      <c r="H1017" s="51">
        <f t="shared" ca="1" si="36"/>
        <v>0.60178186216379947</v>
      </c>
      <c r="I1017" s="4"/>
      <c r="J1017" s="4"/>
      <c r="K1017" s="4"/>
      <c r="L1017" s="4"/>
    </row>
    <row r="1018" spans="1:12">
      <c r="A1018" s="4"/>
      <c r="B1018" s="4"/>
      <c r="C1018" s="4"/>
      <c r="D1018" s="4"/>
      <c r="E1018" s="4"/>
      <c r="F1018" s="51">
        <f t="shared" ca="1" si="35"/>
        <v>0.76848872805520607</v>
      </c>
      <c r="G1018" s="4"/>
      <c r="H1018" s="51">
        <f t="shared" ca="1" si="36"/>
        <v>0.59763825938324699</v>
      </c>
      <c r="I1018" s="4"/>
      <c r="J1018" s="4"/>
      <c r="K1018" s="4"/>
      <c r="L1018" s="4"/>
    </row>
    <row r="1019" spans="1:12">
      <c r="A1019" s="4"/>
      <c r="B1019" s="4"/>
      <c r="C1019" s="4"/>
      <c r="D1019" s="4"/>
      <c r="E1019" s="4"/>
      <c r="F1019" s="51">
        <f t="shared" ca="1" si="35"/>
        <v>0.33490559913157814</v>
      </c>
      <c r="G1019" s="4"/>
      <c r="H1019" s="51">
        <f t="shared" ca="1" si="36"/>
        <v>0.74326938279554144</v>
      </c>
      <c r="I1019" s="4"/>
      <c r="J1019" s="4"/>
      <c r="K1019" s="4"/>
      <c r="L1019" s="4"/>
    </row>
    <row r="1020" spans="1:12">
      <c r="A1020" s="4"/>
      <c r="B1020" s="4"/>
      <c r="C1020" s="4"/>
      <c r="D1020" s="4"/>
      <c r="E1020" s="4"/>
      <c r="F1020" s="51">
        <f t="shared" ca="1" si="35"/>
        <v>0.80692461817737204</v>
      </c>
      <c r="G1020" s="4"/>
      <c r="H1020" s="51">
        <f t="shared" ca="1" si="36"/>
        <v>0.42139060376639326</v>
      </c>
      <c r="I1020" s="4"/>
      <c r="J1020" s="4"/>
      <c r="K1020" s="4"/>
      <c r="L1020" s="4"/>
    </row>
    <row r="1021" spans="1:12">
      <c r="A1021" s="4"/>
      <c r="B1021" s="4"/>
      <c r="C1021" s="4"/>
      <c r="D1021" s="4"/>
      <c r="E1021" s="4"/>
      <c r="F1021" s="51">
        <f t="shared" ca="1" si="35"/>
        <v>0.70590684142944926</v>
      </c>
      <c r="G1021" s="4"/>
      <c r="H1021" s="51">
        <f t="shared" ca="1" si="36"/>
        <v>0.41295013288667759</v>
      </c>
      <c r="I1021" s="4"/>
      <c r="J1021" s="4"/>
      <c r="K1021" s="4"/>
      <c r="L1021" s="4"/>
    </row>
    <row r="1022" spans="1:12">
      <c r="A1022" s="4"/>
      <c r="B1022" s="4"/>
      <c r="C1022" s="4"/>
      <c r="D1022" s="4"/>
      <c r="E1022" s="4"/>
      <c r="F1022" s="51">
        <f t="shared" ca="1" si="35"/>
        <v>0.23581241975915779</v>
      </c>
      <c r="G1022" s="4"/>
      <c r="H1022" s="51">
        <f t="shared" ca="1" si="36"/>
        <v>0.5076554727295155</v>
      </c>
      <c r="I1022" s="4"/>
      <c r="J1022" s="4"/>
      <c r="K1022" s="4"/>
      <c r="L1022" s="4"/>
    </row>
    <row r="1023" spans="1:12">
      <c r="A1023" s="4"/>
      <c r="B1023" s="4"/>
      <c r="C1023" s="4"/>
      <c r="D1023" s="4"/>
      <c r="E1023" s="4"/>
      <c r="F1023" s="51">
        <f t="shared" ref="F1023:F1086" ca="1" si="37">RAND()</f>
        <v>0.96428428648249698</v>
      </c>
      <c r="G1023" s="4"/>
      <c r="H1023" s="51">
        <f t="shared" ref="H1023:H1086" ca="1" si="38">(RAND()+RAND()+RAND()+RAND())/4</f>
        <v>0.72381364165944317</v>
      </c>
      <c r="I1023" s="4"/>
      <c r="J1023" s="4"/>
      <c r="K1023" s="4"/>
      <c r="L1023" s="4"/>
    </row>
    <row r="1024" spans="1:12">
      <c r="A1024" s="4"/>
      <c r="B1024" s="4"/>
      <c r="C1024" s="4"/>
      <c r="D1024" s="4"/>
      <c r="E1024" s="4"/>
      <c r="F1024" s="51">
        <f t="shared" ca="1" si="37"/>
        <v>0.36776272436758251</v>
      </c>
      <c r="G1024" s="4"/>
      <c r="H1024" s="51">
        <f t="shared" ca="1" si="38"/>
        <v>0.34220372864732962</v>
      </c>
      <c r="I1024" s="4"/>
      <c r="J1024" s="4"/>
      <c r="K1024" s="4"/>
      <c r="L1024" s="4"/>
    </row>
    <row r="1025" spans="1:12">
      <c r="A1025" s="4"/>
      <c r="B1025" s="4"/>
      <c r="C1025" s="4"/>
      <c r="D1025" s="4"/>
      <c r="E1025" s="4"/>
      <c r="F1025" s="51">
        <f t="shared" ca="1" si="37"/>
        <v>5.633868856890567E-2</v>
      </c>
      <c r="G1025" s="4"/>
      <c r="H1025" s="51">
        <f t="shared" ca="1" si="38"/>
        <v>0.4250582587034864</v>
      </c>
      <c r="I1025" s="4"/>
      <c r="J1025" s="4"/>
      <c r="K1025" s="4"/>
      <c r="L1025" s="4"/>
    </row>
    <row r="1026" spans="1:12">
      <c r="A1026" s="4"/>
      <c r="B1026" s="4"/>
      <c r="C1026" s="4"/>
      <c r="D1026" s="4"/>
      <c r="E1026" s="4"/>
      <c r="F1026" s="51">
        <f t="shared" ca="1" si="37"/>
        <v>0.7182646114312039</v>
      </c>
      <c r="G1026" s="4"/>
      <c r="H1026" s="51">
        <f t="shared" ca="1" si="38"/>
        <v>0.30900182046495445</v>
      </c>
      <c r="I1026" s="4"/>
      <c r="J1026" s="4"/>
      <c r="K1026" s="4"/>
      <c r="L1026" s="4"/>
    </row>
    <row r="1027" spans="1:12">
      <c r="A1027" s="4"/>
      <c r="B1027" s="4"/>
      <c r="C1027" s="4"/>
      <c r="D1027" s="4"/>
      <c r="E1027" s="4"/>
      <c r="F1027" s="51">
        <f t="shared" ca="1" si="37"/>
        <v>0.60162913029353049</v>
      </c>
      <c r="G1027" s="4"/>
      <c r="H1027" s="51">
        <f t="shared" ca="1" si="38"/>
        <v>0.57084840458466712</v>
      </c>
      <c r="I1027" s="4"/>
      <c r="J1027" s="4"/>
      <c r="K1027" s="4"/>
      <c r="L1027" s="4"/>
    </row>
    <row r="1028" spans="1:12">
      <c r="A1028" s="4"/>
      <c r="B1028" s="4"/>
      <c r="C1028" s="4"/>
      <c r="D1028" s="4"/>
      <c r="E1028" s="4"/>
      <c r="F1028" s="51">
        <f t="shared" ca="1" si="37"/>
        <v>8.1657970917331846E-2</v>
      </c>
      <c r="G1028" s="4"/>
      <c r="H1028" s="51">
        <f t="shared" ca="1" si="38"/>
        <v>0.2302491867429082</v>
      </c>
      <c r="I1028" s="4"/>
      <c r="J1028" s="4"/>
      <c r="K1028" s="4"/>
      <c r="L1028" s="4"/>
    </row>
    <row r="1029" spans="1:12">
      <c r="A1029" s="4"/>
      <c r="B1029" s="4"/>
      <c r="C1029" s="4"/>
      <c r="D1029" s="4"/>
      <c r="E1029" s="4"/>
      <c r="F1029" s="51">
        <f t="shared" ca="1" si="37"/>
        <v>0.2421443782001198</v>
      </c>
      <c r="G1029" s="4"/>
      <c r="H1029" s="51">
        <f t="shared" ca="1" si="38"/>
        <v>0.40513539200105025</v>
      </c>
      <c r="I1029" s="4"/>
      <c r="J1029" s="4"/>
      <c r="K1029" s="4"/>
      <c r="L1029" s="4"/>
    </row>
    <row r="1030" spans="1:12">
      <c r="A1030" s="4"/>
      <c r="B1030" s="4"/>
      <c r="C1030" s="4"/>
      <c r="D1030" s="4"/>
      <c r="E1030" s="4"/>
      <c r="F1030" s="51">
        <f t="shared" ca="1" si="37"/>
        <v>0.83588264250756794</v>
      </c>
      <c r="G1030" s="4"/>
      <c r="H1030" s="51">
        <f t="shared" ca="1" si="38"/>
        <v>0.23686339506827742</v>
      </c>
      <c r="I1030" s="4"/>
      <c r="J1030" s="4"/>
      <c r="K1030" s="4"/>
      <c r="L1030" s="4"/>
    </row>
    <row r="1031" spans="1:12">
      <c r="A1031" s="4"/>
      <c r="B1031" s="4"/>
      <c r="C1031" s="4"/>
      <c r="D1031" s="4"/>
      <c r="E1031" s="4"/>
      <c r="F1031" s="51">
        <f t="shared" ca="1" si="37"/>
        <v>0.66792882566152068</v>
      </c>
      <c r="G1031" s="4"/>
      <c r="H1031" s="51">
        <f t="shared" ca="1" si="38"/>
        <v>0.5262290624341377</v>
      </c>
      <c r="I1031" s="4"/>
      <c r="J1031" s="4"/>
      <c r="K1031" s="4"/>
      <c r="L1031" s="4"/>
    </row>
    <row r="1032" spans="1:12">
      <c r="A1032" s="4"/>
      <c r="B1032" s="4"/>
      <c r="C1032" s="4"/>
      <c r="D1032" s="4"/>
      <c r="E1032" s="4"/>
      <c r="F1032" s="51">
        <f t="shared" ca="1" si="37"/>
        <v>0.87918643554593601</v>
      </c>
      <c r="G1032" s="4"/>
      <c r="H1032" s="51">
        <f t="shared" ca="1" si="38"/>
        <v>0.60266182917781064</v>
      </c>
      <c r="I1032" s="4"/>
      <c r="J1032" s="4"/>
      <c r="K1032" s="4"/>
      <c r="L1032" s="4"/>
    </row>
    <row r="1033" spans="1:12">
      <c r="A1033" s="4"/>
      <c r="B1033" s="4"/>
      <c r="C1033" s="4"/>
      <c r="D1033" s="4"/>
      <c r="E1033" s="4"/>
      <c r="F1033" s="51">
        <f t="shared" ca="1" si="37"/>
        <v>0.17362323597392082</v>
      </c>
      <c r="G1033" s="4"/>
      <c r="H1033" s="51">
        <f t="shared" ca="1" si="38"/>
        <v>0.3137079227564058</v>
      </c>
      <c r="I1033" s="4"/>
      <c r="J1033" s="4"/>
      <c r="K1033" s="4"/>
      <c r="L1033" s="4"/>
    </row>
    <row r="1034" spans="1:12">
      <c r="A1034" s="4"/>
      <c r="B1034" s="4"/>
      <c r="C1034" s="4"/>
      <c r="D1034" s="4"/>
      <c r="E1034" s="4"/>
      <c r="F1034" s="51">
        <f t="shared" ca="1" si="37"/>
        <v>0.24786483981728202</v>
      </c>
      <c r="G1034" s="4"/>
      <c r="H1034" s="51">
        <f t="shared" ca="1" si="38"/>
        <v>0.3407584561099507</v>
      </c>
      <c r="I1034" s="4"/>
      <c r="J1034" s="4"/>
      <c r="K1034" s="4"/>
      <c r="L1034" s="4"/>
    </row>
    <row r="1035" spans="1:12">
      <c r="A1035" s="4"/>
      <c r="B1035" s="4"/>
      <c r="C1035" s="4"/>
      <c r="D1035" s="4"/>
      <c r="E1035" s="4"/>
      <c r="F1035" s="51">
        <f t="shared" ca="1" si="37"/>
        <v>0.92982405092124909</v>
      </c>
      <c r="G1035" s="4"/>
      <c r="H1035" s="51">
        <f t="shared" ca="1" si="38"/>
        <v>0.55495603374749247</v>
      </c>
      <c r="I1035" s="4"/>
      <c r="J1035" s="4"/>
      <c r="K1035" s="4"/>
      <c r="L1035" s="4"/>
    </row>
    <row r="1036" spans="1:12">
      <c r="A1036" s="4"/>
      <c r="B1036" s="4"/>
      <c r="C1036" s="4"/>
      <c r="D1036" s="4"/>
      <c r="E1036" s="4"/>
      <c r="F1036" s="51">
        <f t="shared" ca="1" si="37"/>
        <v>0.16281584686950368</v>
      </c>
      <c r="G1036" s="4"/>
      <c r="H1036" s="51">
        <f t="shared" ca="1" si="38"/>
        <v>0.50713805912683652</v>
      </c>
      <c r="I1036" s="4"/>
      <c r="J1036" s="4"/>
      <c r="K1036" s="4"/>
      <c r="L1036" s="4"/>
    </row>
    <row r="1037" spans="1:12">
      <c r="A1037" s="4"/>
      <c r="B1037" s="4"/>
      <c r="C1037" s="4"/>
      <c r="D1037" s="4"/>
      <c r="E1037" s="4"/>
      <c r="F1037" s="51">
        <f t="shared" ca="1" si="37"/>
        <v>0.84807554947254293</v>
      </c>
      <c r="G1037" s="4"/>
      <c r="H1037" s="51">
        <f t="shared" ca="1" si="38"/>
        <v>0.49878472470209112</v>
      </c>
      <c r="I1037" s="4"/>
      <c r="J1037" s="4"/>
      <c r="K1037" s="4"/>
      <c r="L1037" s="4"/>
    </row>
    <row r="1038" spans="1:12">
      <c r="A1038" s="4"/>
      <c r="B1038" s="4"/>
      <c r="C1038" s="4"/>
      <c r="D1038" s="4"/>
      <c r="E1038" s="4"/>
      <c r="F1038" s="51">
        <f t="shared" ca="1" si="37"/>
        <v>0.99672760441554242</v>
      </c>
      <c r="G1038" s="4"/>
      <c r="H1038" s="51">
        <f t="shared" ca="1" si="38"/>
        <v>0.62847503812381167</v>
      </c>
      <c r="I1038" s="4"/>
      <c r="J1038" s="4"/>
      <c r="K1038" s="4"/>
      <c r="L1038" s="4"/>
    </row>
    <row r="1039" spans="1:12">
      <c r="A1039" s="4"/>
      <c r="B1039" s="4"/>
      <c r="C1039" s="4"/>
      <c r="D1039" s="4"/>
      <c r="E1039" s="4"/>
      <c r="F1039" s="51">
        <f t="shared" ca="1" si="37"/>
        <v>0.18426721791111811</v>
      </c>
      <c r="G1039" s="4"/>
      <c r="H1039" s="51">
        <f t="shared" ca="1" si="38"/>
        <v>0.37864818476217216</v>
      </c>
      <c r="I1039" s="4"/>
      <c r="J1039" s="4"/>
      <c r="K1039" s="4"/>
      <c r="L1039" s="4"/>
    </row>
    <row r="1040" spans="1:12">
      <c r="A1040" s="4"/>
      <c r="B1040" s="4"/>
      <c r="C1040" s="4"/>
      <c r="D1040" s="4"/>
      <c r="E1040" s="4"/>
      <c r="F1040" s="51">
        <f t="shared" ca="1" si="37"/>
        <v>0.41714262339714969</v>
      </c>
      <c r="G1040" s="4"/>
      <c r="H1040" s="51">
        <f t="shared" ca="1" si="38"/>
        <v>0.49472762061326986</v>
      </c>
      <c r="I1040" s="4"/>
      <c r="J1040" s="4"/>
      <c r="K1040" s="4"/>
      <c r="L1040" s="4"/>
    </row>
    <row r="1041" spans="1:12">
      <c r="A1041" s="4"/>
      <c r="B1041" s="4"/>
      <c r="C1041" s="4"/>
      <c r="D1041" s="4"/>
      <c r="E1041" s="4"/>
      <c r="F1041" s="51">
        <f t="shared" ca="1" si="37"/>
        <v>0.77211488487415536</v>
      </c>
      <c r="G1041" s="4"/>
      <c r="H1041" s="51">
        <f t="shared" ca="1" si="38"/>
        <v>0.48932562697912108</v>
      </c>
      <c r="I1041" s="4"/>
      <c r="J1041" s="4"/>
      <c r="K1041" s="4"/>
      <c r="L1041" s="4"/>
    </row>
    <row r="1042" spans="1:12">
      <c r="A1042" s="4"/>
      <c r="B1042" s="4"/>
      <c r="C1042" s="4"/>
      <c r="D1042" s="4"/>
      <c r="E1042" s="4"/>
      <c r="F1042" s="51">
        <f t="shared" ca="1" si="37"/>
        <v>0.8035355146665375</v>
      </c>
      <c r="G1042" s="4"/>
      <c r="H1042" s="51">
        <f t="shared" ca="1" si="38"/>
        <v>0.51181282416230633</v>
      </c>
      <c r="I1042" s="4"/>
      <c r="J1042" s="4"/>
      <c r="K1042" s="4"/>
      <c r="L1042" s="4"/>
    </row>
    <row r="1043" spans="1:12">
      <c r="A1043" s="4"/>
      <c r="B1043" s="4"/>
      <c r="C1043" s="4"/>
      <c r="D1043" s="4"/>
      <c r="E1043" s="4"/>
      <c r="F1043" s="51">
        <f t="shared" ca="1" si="37"/>
        <v>0.22378176747135781</v>
      </c>
      <c r="G1043" s="4"/>
      <c r="H1043" s="51">
        <f t="shared" ca="1" si="38"/>
        <v>0.26240311513177383</v>
      </c>
      <c r="I1043" s="4"/>
      <c r="J1043" s="4"/>
      <c r="K1043" s="4"/>
      <c r="L1043" s="4"/>
    </row>
    <row r="1044" spans="1:12">
      <c r="A1044" s="4"/>
      <c r="B1044" s="4"/>
      <c r="C1044" s="4"/>
      <c r="D1044" s="4"/>
      <c r="E1044" s="4"/>
      <c r="F1044" s="51">
        <f t="shared" ca="1" si="37"/>
        <v>0.41949702570499403</v>
      </c>
      <c r="G1044" s="4"/>
      <c r="H1044" s="51">
        <f t="shared" ca="1" si="38"/>
        <v>0.38994837325289289</v>
      </c>
      <c r="I1044" s="4"/>
      <c r="J1044" s="4"/>
      <c r="K1044" s="4"/>
      <c r="L1044" s="4"/>
    </row>
    <row r="1045" spans="1:12">
      <c r="A1045" s="4"/>
      <c r="B1045" s="4"/>
      <c r="C1045" s="4"/>
      <c r="D1045" s="4"/>
      <c r="E1045" s="4"/>
      <c r="F1045" s="51">
        <f t="shared" ca="1" si="37"/>
        <v>0.98701467944086418</v>
      </c>
      <c r="G1045" s="4"/>
      <c r="H1045" s="51">
        <f t="shared" ca="1" si="38"/>
        <v>0.58600733224055734</v>
      </c>
      <c r="I1045" s="4"/>
      <c r="J1045" s="4"/>
      <c r="K1045" s="4"/>
      <c r="L1045" s="4"/>
    </row>
    <row r="1046" spans="1:12">
      <c r="A1046" s="4"/>
      <c r="B1046" s="4"/>
      <c r="C1046" s="4"/>
      <c r="D1046" s="4"/>
      <c r="E1046" s="4"/>
      <c r="F1046" s="51">
        <f t="shared" ca="1" si="37"/>
        <v>0.10170747648794665</v>
      </c>
      <c r="G1046" s="4"/>
      <c r="H1046" s="51">
        <f t="shared" ca="1" si="38"/>
        <v>0.33893164871321202</v>
      </c>
      <c r="I1046" s="4"/>
      <c r="J1046" s="4"/>
      <c r="K1046" s="4"/>
      <c r="L1046" s="4"/>
    </row>
    <row r="1047" spans="1:12">
      <c r="A1047" s="4"/>
      <c r="B1047" s="4"/>
      <c r="C1047" s="4"/>
      <c r="D1047" s="4"/>
      <c r="E1047" s="4"/>
      <c r="F1047" s="51">
        <f t="shared" ca="1" si="37"/>
        <v>0.32295373947003869</v>
      </c>
      <c r="G1047" s="4"/>
      <c r="H1047" s="51">
        <f t="shared" ca="1" si="38"/>
        <v>0.68003794417697816</v>
      </c>
      <c r="I1047" s="4"/>
      <c r="J1047" s="4"/>
      <c r="K1047" s="4"/>
      <c r="L1047" s="4"/>
    </row>
    <row r="1048" spans="1:12">
      <c r="A1048" s="4"/>
      <c r="B1048" s="4"/>
      <c r="C1048" s="4"/>
      <c r="D1048" s="4"/>
      <c r="E1048" s="4"/>
      <c r="F1048" s="51">
        <f t="shared" ca="1" si="37"/>
        <v>0.58905583888612212</v>
      </c>
      <c r="G1048" s="4"/>
      <c r="H1048" s="51">
        <f t="shared" ca="1" si="38"/>
        <v>0.38621653864329425</v>
      </c>
      <c r="I1048" s="4"/>
      <c r="J1048" s="4"/>
      <c r="K1048" s="4"/>
      <c r="L1048" s="4"/>
    </row>
    <row r="1049" spans="1:12">
      <c r="A1049" s="4"/>
      <c r="B1049" s="4"/>
      <c r="C1049" s="4"/>
      <c r="D1049" s="4"/>
      <c r="E1049" s="4"/>
      <c r="F1049" s="51">
        <f t="shared" ca="1" si="37"/>
        <v>0.41205486524811175</v>
      </c>
      <c r="G1049" s="4"/>
      <c r="H1049" s="51">
        <f t="shared" ca="1" si="38"/>
        <v>0.46869024096556422</v>
      </c>
      <c r="I1049" s="4"/>
      <c r="J1049" s="4"/>
      <c r="K1049" s="4"/>
      <c r="L1049" s="4"/>
    </row>
    <row r="1050" spans="1:12">
      <c r="A1050" s="4"/>
      <c r="B1050" s="4"/>
      <c r="C1050" s="4"/>
      <c r="D1050" s="4"/>
      <c r="E1050" s="4"/>
      <c r="F1050" s="51">
        <f t="shared" ca="1" si="37"/>
        <v>0.86683962927823477</v>
      </c>
      <c r="G1050" s="4"/>
      <c r="H1050" s="51">
        <f t="shared" ca="1" si="38"/>
        <v>0.66163799349934693</v>
      </c>
      <c r="I1050" s="4"/>
      <c r="J1050" s="4"/>
      <c r="K1050" s="4"/>
      <c r="L1050" s="4"/>
    </row>
    <row r="1051" spans="1:12">
      <c r="A1051" s="4"/>
      <c r="B1051" s="4"/>
      <c r="C1051" s="4"/>
      <c r="D1051" s="4"/>
      <c r="E1051" s="4"/>
      <c r="F1051" s="51">
        <f t="shared" ca="1" si="37"/>
        <v>0.7650335078448316</v>
      </c>
      <c r="G1051" s="4"/>
      <c r="H1051" s="51">
        <f t="shared" ca="1" si="38"/>
        <v>0.48489697230352491</v>
      </c>
      <c r="I1051" s="4"/>
      <c r="J1051" s="4"/>
      <c r="K1051" s="4"/>
      <c r="L1051" s="4"/>
    </row>
    <row r="1052" spans="1:12">
      <c r="A1052" s="4"/>
      <c r="B1052" s="4"/>
      <c r="C1052" s="4"/>
      <c r="D1052" s="4"/>
      <c r="E1052" s="4"/>
      <c r="F1052" s="51">
        <f t="shared" ca="1" si="37"/>
        <v>0.56977547845567278</v>
      </c>
      <c r="G1052" s="4"/>
      <c r="H1052" s="51">
        <f t="shared" ca="1" si="38"/>
        <v>0.48047235670133243</v>
      </c>
      <c r="I1052" s="4"/>
      <c r="J1052" s="4"/>
      <c r="K1052" s="4"/>
      <c r="L1052" s="4"/>
    </row>
    <row r="1053" spans="1:12">
      <c r="A1053" s="4"/>
      <c r="B1053" s="4"/>
      <c r="C1053" s="4"/>
      <c r="D1053" s="4"/>
      <c r="E1053" s="4"/>
      <c r="F1053" s="51">
        <f t="shared" ca="1" si="37"/>
        <v>0.63209763303228084</v>
      </c>
      <c r="G1053" s="4"/>
      <c r="H1053" s="51">
        <f t="shared" ca="1" si="38"/>
        <v>0.42655513264303591</v>
      </c>
      <c r="I1053" s="4"/>
      <c r="J1053" s="4"/>
      <c r="K1053" s="4"/>
      <c r="L1053" s="4"/>
    </row>
    <row r="1054" spans="1:12">
      <c r="A1054" s="4"/>
      <c r="B1054" s="4"/>
      <c r="C1054" s="4"/>
      <c r="D1054" s="4"/>
      <c r="E1054" s="4"/>
      <c r="F1054" s="51">
        <f t="shared" ca="1" si="37"/>
        <v>0.20304351761566075</v>
      </c>
      <c r="G1054" s="4"/>
      <c r="H1054" s="51">
        <f t="shared" ca="1" si="38"/>
        <v>0.34363621380110376</v>
      </c>
      <c r="I1054" s="4"/>
      <c r="J1054" s="4"/>
      <c r="K1054" s="4"/>
      <c r="L1054" s="4"/>
    </row>
    <row r="1055" spans="1:12">
      <c r="A1055" s="4"/>
      <c r="B1055" s="4"/>
      <c r="C1055" s="4"/>
      <c r="D1055" s="4"/>
      <c r="E1055" s="4"/>
      <c r="F1055" s="51">
        <f t="shared" ca="1" si="37"/>
        <v>0.8130729177581274</v>
      </c>
      <c r="G1055" s="4"/>
      <c r="H1055" s="51">
        <f t="shared" ca="1" si="38"/>
        <v>0.70462435768867182</v>
      </c>
      <c r="I1055" s="4"/>
      <c r="J1055" s="4"/>
      <c r="K1055" s="4"/>
      <c r="L1055" s="4"/>
    </row>
    <row r="1056" spans="1:12">
      <c r="A1056" s="4"/>
      <c r="B1056" s="4"/>
      <c r="C1056" s="4"/>
      <c r="D1056" s="4"/>
      <c r="E1056" s="4"/>
      <c r="F1056" s="51">
        <f t="shared" ca="1" si="37"/>
        <v>0.33977102776983947</v>
      </c>
      <c r="G1056" s="4"/>
      <c r="H1056" s="51">
        <f t="shared" ca="1" si="38"/>
        <v>0.49427543706935645</v>
      </c>
      <c r="I1056" s="4"/>
      <c r="J1056" s="4"/>
      <c r="K1056" s="4"/>
      <c r="L1056" s="4"/>
    </row>
    <row r="1057" spans="1:12">
      <c r="A1057" s="4"/>
      <c r="B1057" s="4"/>
      <c r="C1057" s="4"/>
      <c r="D1057" s="4"/>
      <c r="E1057" s="4"/>
      <c r="F1057" s="51">
        <f t="shared" ca="1" si="37"/>
        <v>0.34285725941338263</v>
      </c>
      <c r="G1057" s="4"/>
      <c r="H1057" s="51">
        <f t="shared" ca="1" si="38"/>
        <v>0.40675407573458244</v>
      </c>
      <c r="I1057" s="4"/>
      <c r="J1057" s="4"/>
      <c r="K1057" s="4"/>
      <c r="L1057" s="4"/>
    </row>
    <row r="1058" spans="1:12">
      <c r="A1058" s="4"/>
      <c r="B1058" s="4"/>
      <c r="C1058" s="4"/>
      <c r="D1058" s="4"/>
      <c r="E1058" s="4"/>
      <c r="F1058" s="51">
        <f t="shared" ca="1" si="37"/>
        <v>0.3521951158188853</v>
      </c>
      <c r="G1058" s="4"/>
      <c r="H1058" s="51">
        <f t="shared" ca="1" si="38"/>
        <v>0.40747175043333017</v>
      </c>
      <c r="I1058" s="4"/>
      <c r="J1058" s="4"/>
      <c r="K1058" s="4"/>
      <c r="L1058" s="4"/>
    </row>
    <row r="1059" spans="1:12">
      <c r="A1059" s="4"/>
      <c r="B1059" s="4"/>
      <c r="C1059" s="4"/>
      <c r="D1059" s="4"/>
      <c r="E1059" s="4"/>
      <c r="F1059" s="51">
        <f t="shared" ca="1" si="37"/>
        <v>0.36864716729574576</v>
      </c>
      <c r="G1059" s="4"/>
      <c r="H1059" s="51">
        <f t="shared" ca="1" si="38"/>
        <v>0.4236026586133298</v>
      </c>
      <c r="I1059" s="4"/>
      <c r="J1059" s="4"/>
      <c r="K1059" s="4"/>
      <c r="L1059" s="4"/>
    </row>
    <row r="1060" spans="1:12">
      <c r="A1060" s="4"/>
      <c r="B1060" s="4"/>
      <c r="C1060" s="4"/>
      <c r="D1060" s="4"/>
      <c r="E1060" s="4"/>
      <c r="F1060" s="51">
        <f t="shared" ca="1" si="37"/>
        <v>0.20357547145328636</v>
      </c>
      <c r="G1060" s="4"/>
      <c r="H1060" s="51">
        <f t="shared" ca="1" si="38"/>
        <v>0.27719754578825084</v>
      </c>
      <c r="I1060" s="4"/>
      <c r="J1060" s="4"/>
      <c r="K1060" s="4"/>
      <c r="L1060" s="4"/>
    </row>
    <row r="1061" spans="1:12">
      <c r="A1061" s="4"/>
      <c r="B1061" s="4"/>
      <c r="C1061" s="4"/>
      <c r="D1061" s="4"/>
      <c r="E1061" s="4"/>
      <c r="F1061" s="51">
        <f t="shared" ca="1" si="37"/>
        <v>5.1241858656665196E-2</v>
      </c>
      <c r="G1061" s="4"/>
      <c r="H1061" s="51">
        <f t="shared" ca="1" si="38"/>
        <v>0.43564267396602097</v>
      </c>
      <c r="I1061" s="4"/>
      <c r="J1061" s="4"/>
      <c r="K1061" s="4"/>
      <c r="L1061" s="4"/>
    </row>
    <row r="1062" spans="1:12">
      <c r="A1062" s="4"/>
      <c r="B1062" s="4"/>
      <c r="C1062" s="4"/>
      <c r="D1062" s="4"/>
      <c r="E1062" s="4"/>
      <c r="F1062" s="51">
        <f t="shared" ca="1" si="37"/>
        <v>0.86607061743086977</v>
      </c>
      <c r="G1062" s="4"/>
      <c r="H1062" s="51">
        <f t="shared" ca="1" si="38"/>
        <v>0.61932075133597775</v>
      </c>
      <c r="I1062" s="4"/>
      <c r="J1062" s="4"/>
      <c r="K1062" s="4"/>
      <c r="L1062" s="4"/>
    </row>
    <row r="1063" spans="1:12">
      <c r="A1063" s="4"/>
      <c r="B1063" s="4"/>
      <c r="C1063" s="4"/>
      <c r="D1063" s="4"/>
      <c r="E1063" s="4"/>
      <c r="F1063" s="51">
        <f t="shared" ca="1" si="37"/>
        <v>0.12742113127201737</v>
      </c>
      <c r="G1063" s="4"/>
      <c r="H1063" s="51">
        <f t="shared" ca="1" si="38"/>
        <v>0.72571974881639334</v>
      </c>
      <c r="I1063" s="4"/>
      <c r="J1063" s="4"/>
      <c r="K1063" s="4"/>
      <c r="L1063" s="4"/>
    </row>
    <row r="1064" spans="1:12">
      <c r="A1064" s="4"/>
      <c r="B1064" s="4"/>
      <c r="C1064" s="4"/>
      <c r="D1064" s="4"/>
      <c r="E1064" s="4"/>
      <c r="F1064" s="51">
        <f t="shared" ca="1" si="37"/>
        <v>0.96252883773034459</v>
      </c>
      <c r="G1064" s="4"/>
      <c r="H1064" s="51">
        <f t="shared" ca="1" si="38"/>
        <v>0.48084014276174081</v>
      </c>
      <c r="I1064" s="4"/>
      <c r="J1064" s="4"/>
      <c r="K1064" s="4"/>
      <c r="L1064" s="4"/>
    </row>
    <row r="1065" spans="1:12">
      <c r="A1065" s="4"/>
      <c r="B1065" s="4"/>
      <c r="C1065" s="4"/>
      <c r="D1065" s="4"/>
      <c r="E1065" s="4"/>
      <c r="F1065" s="51">
        <f t="shared" ca="1" si="37"/>
        <v>0.89941739658234821</v>
      </c>
      <c r="G1065" s="4"/>
      <c r="H1065" s="51">
        <f t="shared" ca="1" si="38"/>
        <v>0.5298496823622334</v>
      </c>
      <c r="I1065" s="4"/>
      <c r="J1065" s="4"/>
      <c r="K1065" s="4"/>
      <c r="L1065" s="4"/>
    </row>
    <row r="1066" spans="1:12">
      <c r="A1066" s="4"/>
      <c r="B1066" s="4"/>
      <c r="C1066" s="4"/>
      <c r="D1066" s="4"/>
      <c r="E1066" s="4"/>
      <c r="F1066" s="51">
        <f t="shared" ca="1" si="37"/>
        <v>0.91345501252474359</v>
      </c>
      <c r="G1066" s="4"/>
      <c r="H1066" s="51">
        <f t="shared" ca="1" si="38"/>
        <v>0.46886783129273013</v>
      </c>
      <c r="I1066" s="4"/>
      <c r="J1066" s="4"/>
      <c r="K1066" s="4"/>
      <c r="L1066" s="4"/>
    </row>
    <row r="1067" spans="1:12">
      <c r="A1067" s="4"/>
      <c r="B1067" s="4"/>
      <c r="C1067" s="4"/>
      <c r="D1067" s="4"/>
      <c r="E1067" s="4"/>
      <c r="F1067" s="51">
        <f t="shared" ca="1" si="37"/>
        <v>0.10940760526464532</v>
      </c>
      <c r="G1067" s="4"/>
      <c r="H1067" s="51">
        <f t="shared" ca="1" si="38"/>
        <v>0.26723531467160605</v>
      </c>
      <c r="I1067" s="4"/>
      <c r="J1067" s="4"/>
      <c r="K1067" s="4"/>
      <c r="L1067" s="4"/>
    </row>
    <row r="1068" spans="1:12">
      <c r="A1068" s="4"/>
      <c r="B1068" s="4"/>
      <c r="C1068" s="4"/>
      <c r="D1068" s="4"/>
      <c r="E1068" s="4"/>
      <c r="F1068" s="51">
        <f t="shared" ca="1" si="37"/>
        <v>0.42414643136122598</v>
      </c>
      <c r="G1068" s="4"/>
      <c r="H1068" s="51">
        <f t="shared" ca="1" si="38"/>
        <v>0.23094222577125459</v>
      </c>
      <c r="I1068" s="4"/>
      <c r="J1068" s="4"/>
      <c r="K1068" s="4"/>
      <c r="L1068" s="4"/>
    </row>
    <row r="1069" spans="1:12">
      <c r="A1069" s="4"/>
      <c r="B1069" s="4"/>
      <c r="C1069" s="4"/>
      <c r="D1069" s="4"/>
      <c r="E1069" s="4"/>
      <c r="F1069" s="51">
        <f t="shared" ca="1" si="37"/>
        <v>0.96026101266190278</v>
      </c>
      <c r="G1069" s="4"/>
      <c r="H1069" s="51">
        <f t="shared" ca="1" si="38"/>
        <v>0.60307572665898435</v>
      </c>
      <c r="I1069" s="4"/>
      <c r="J1069" s="4"/>
      <c r="K1069" s="4"/>
      <c r="L1069" s="4"/>
    </row>
    <row r="1070" spans="1:12">
      <c r="A1070" s="4"/>
      <c r="B1070" s="4"/>
      <c r="C1070" s="4"/>
      <c r="D1070" s="4"/>
      <c r="E1070" s="4"/>
      <c r="F1070" s="51">
        <f t="shared" ca="1" si="37"/>
        <v>0.17229242736978478</v>
      </c>
      <c r="G1070" s="4"/>
      <c r="H1070" s="51">
        <f t="shared" ca="1" si="38"/>
        <v>0.59661172269596907</v>
      </c>
      <c r="I1070" s="4"/>
      <c r="J1070" s="4"/>
      <c r="K1070" s="4"/>
      <c r="L1070" s="4"/>
    </row>
    <row r="1071" spans="1:12">
      <c r="A1071" s="4"/>
      <c r="B1071" s="4"/>
      <c r="C1071" s="4"/>
      <c r="D1071" s="4"/>
      <c r="E1071" s="4"/>
      <c r="F1071" s="51">
        <f t="shared" ca="1" si="37"/>
        <v>0.96701640355160823</v>
      </c>
      <c r="G1071" s="4"/>
      <c r="H1071" s="51">
        <f t="shared" ca="1" si="38"/>
        <v>0.48960057730838658</v>
      </c>
      <c r="I1071" s="4"/>
      <c r="J1071" s="4"/>
      <c r="K1071" s="4"/>
      <c r="L1071" s="4"/>
    </row>
    <row r="1072" spans="1:12">
      <c r="A1072" s="4"/>
      <c r="B1072" s="4"/>
      <c r="C1072" s="4"/>
      <c r="D1072" s="4"/>
      <c r="E1072" s="4"/>
      <c r="F1072" s="51">
        <f t="shared" ca="1" si="37"/>
        <v>0.10759035094674063</v>
      </c>
      <c r="G1072" s="4"/>
      <c r="H1072" s="51">
        <f t="shared" ca="1" si="38"/>
        <v>0.38560724680113612</v>
      </c>
      <c r="I1072" s="4"/>
      <c r="J1072" s="4"/>
      <c r="K1072" s="4"/>
      <c r="L1072" s="4"/>
    </row>
    <row r="1073" spans="1:12">
      <c r="A1073" s="4"/>
      <c r="B1073" s="4"/>
      <c r="C1073" s="4"/>
      <c r="D1073" s="4"/>
      <c r="E1073" s="4"/>
      <c r="F1073" s="51">
        <f t="shared" ca="1" si="37"/>
        <v>0.98627245272972219</v>
      </c>
      <c r="G1073" s="4"/>
      <c r="H1073" s="51">
        <f t="shared" ca="1" si="38"/>
        <v>0.548704986769874</v>
      </c>
      <c r="I1073" s="4"/>
      <c r="J1073" s="4"/>
      <c r="K1073" s="4"/>
      <c r="L1073" s="4"/>
    </row>
    <row r="1074" spans="1:12">
      <c r="A1074" s="4"/>
      <c r="B1074" s="4"/>
      <c r="C1074" s="4"/>
      <c r="D1074" s="4"/>
      <c r="E1074" s="4"/>
      <c r="F1074" s="51">
        <f t="shared" ca="1" si="37"/>
        <v>0.14124909260754714</v>
      </c>
      <c r="G1074" s="4"/>
      <c r="H1074" s="51">
        <f t="shared" ca="1" si="38"/>
        <v>0.49569859771231822</v>
      </c>
      <c r="I1074" s="4"/>
      <c r="J1074" s="4"/>
      <c r="K1074" s="4"/>
      <c r="L1074" s="4"/>
    </row>
    <row r="1075" spans="1:12">
      <c r="A1075" s="4"/>
      <c r="B1075" s="4"/>
      <c r="C1075" s="4"/>
      <c r="D1075" s="4"/>
      <c r="E1075" s="4"/>
      <c r="F1075" s="51">
        <f t="shared" ca="1" si="37"/>
        <v>0.29087035825449337</v>
      </c>
      <c r="G1075" s="4"/>
      <c r="H1075" s="51">
        <f t="shared" ca="1" si="38"/>
        <v>0.30174086121638388</v>
      </c>
      <c r="I1075" s="4"/>
      <c r="J1075" s="4"/>
      <c r="K1075" s="4"/>
      <c r="L1075" s="4"/>
    </row>
    <row r="1076" spans="1:12">
      <c r="A1076" s="4"/>
      <c r="B1076" s="4"/>
      <c r="C1076" s="4"/>
      <c r="D1076" s="4"/>
      <c r="E1076" s="4"/>
      <c r="F1076" s="51">
        <f t="shared" ca="1" si="37"/>
        <v>0.326191410442773</v>
      </c>
      <c r="G1076" s="4"/>
      <c r="H1076" s="51">
        <f t="shared" ca="1" si="38"/>
        <v>0.63685492637321151</v>
      </c>
      <c r="I1076" s="4"/>
      <c r="J1076" s="4"/>
      <c r="K1076" s="4"/>
      <c r="L1076" s="4"/>
    </row>
    <row r="1077" spans="1:12">
      <c r="A1077" s="4"/>
      <c r="B1077" s="4"/>
      <c r="C1077" s="4"/>
      <c r="D1077" s="4"/>
      <c r="E1077" s="4"/>
      <c r="F1077" s="51">
        <f t="shared" ca="1" si="37"/>
        <v>0.45351388917970625</v>
      </c>
      <c r="G1077" s="4"/>
      <c r="H1077" s="51">
        <f t="shared" ca="1" si="38"/>
        <v>0.42981529106202376</v>
      </c>
      <c r="I1077" s="4"/>
      <c r="J1077" s="4"/>
      <c r="K1077" s="4"/>
      <c r="L1077" s="4"/>
    </row>
    <row r="1078" spans="1:12">
      <c r="A1078" s="4"/>
      <c r="B1078" s="4"/>
      <c r="C1078" s="4"/>
      <c r="D1078" s="4"/>
      <c r="E1078" s="4"/>
      <c r="F1078" s="51">
        <f t="shared" ca="1" si="37"/>
        <v>0.76873555944907501</v>
      </c>
      <c r="G1078" s="4"/>
      <c r="H1078" s="51">
        <f t="shared" ca="1" si="38"/>
        <v>0.66267301748197838</v>
      </c>
      <c r="I1078" s="4"/>
      <c r="J1078" s="4"/>
      <c r="K1078" s="4"/>
      <c r="L1078" s="4"/>
    </row>
    <row r="1079" spans="1:12">
      <c r="A1079" s="4"/>
      <c r="B1079" s="4"/>
      <c r="C1079" s="4"/>
      <c r="D1079" s="4"/>
      <c r="E1079" s="4"/>
      <c r="F1079" s="51">
        <f t="shared" ca="1" si="37"/>
        <v>0.70661148884063607</v>
      </c>
      <c r="G1079" s="4"/>
      <c r="H1079" s="51">
        <f t="shared" ca="1" si="38"/>
        <v>0.39935206246523736</v>
      </c>
      <c r="I1079" s="4"/>
      <c r="J1079" s="4"/>
      <c r="K1079" s="4"/>
      <c r="L1079" s="4"/>
    </row>
    <row r="1080" spans="1:12">
      <c r="A1080" s="4"/>
      <c r="B1080" s="4"/>
      <c r="C1080" s="4"/>
      <c r="D1080" s="4"/>
      <c r="E1080" s="4"/>
      <c r="F1080" s="51">
        <f t="shared" ca="1" si="37"/>
        <v>0.9188403123567449</v>
      </c>
      <c r="G1080" s="4"/>
      <c r="H1080" s="51">
        <f t="shared" ca="1" si="38"/>
        <v>0.86179753422324568</v>
      </c>
      <c r="I1080" s="4"/>
      <c r="J1080" s="4"/>
      <c r="K1080" s="4"/>
      <c r="L1080" s="4"/>
    </row>
    <row r="1081" spans="1:12">
      <c r="A1081" s="4"/>
      <c r="B1081" s="4"/>
      <c r="C1081" s="4"/>
      <c r="D1081" s="4"/>
      <c r="E1081" s="4"/>
      <c r="F1081" s="51">
        <f t="shared" ca="1" si="37"/>
        <v>0.92952388105331818</v>
      </c>
      <c r="G1081" s="4"/>
      <c r="H1081" s="51">
        <f t="shared" ca="1" si="38"/>
        <v>0.32217470233802026</v>
      </c>
      <c r="I1081" s="4"/>
      <c r="J1081" s="4"/>
      <c r="K1081" s="4"/>
      <c r="L1081" s="4"/>
    </row>
    <row r="1082" spans="1:12">
      <c r="A1082" s="4"/>
      <c r="B1082" s="4"/>
      <c r="C1082" s="4"/>
      <c r="D1082" s="4"/>
      <c r="E1082" s="4"/>
      <c r="F1082" s="51">
        <f t="shared" ca="1" si="37"/>
        <v>0.72264022376218662</v>
      </c>
      <c r="G1082" s="4"/>
      <c r="H1082" s="51">
        <f t="shared" ca="1" si="38"/>
        <v>0.63571996050922319</v>
      </c>
      <c r="I1082" s="4"/>
      <c r="J1082" s="4"/>
      <c r="K1082" s="4"/>
      <c r="L1082" s="4"/>
    </row>
    <row r="1083" spans="1:12">
      <c r="A1083" s="4"/>
      <c r="B1083" s="4"/>
      <c r="C1083" s="4"/>
      <c r="D1083" s="4"/>
      <c r="E1083" s="4"/>
      <c r="F1083" s="51">
        <f t="shared" ca="1" si="37"/>
        <v>0.799236196863915</v>
      </c>
      <c r="G1083" s="4"/>
      <c r="H1083" s="51">
        <f t="shared" ca="1" si="38"/>
        <v>0.43681341413575214</v>
      </c>
      <c r="I1083" s="4"/>
      <c r="J1083" s="4"/>
      <c r="K1083" s="4"/>
      <c r="L1083" s="4"/>
    </row>
    <row r="1084" spans="1:12">
      <c r="A1084" s="4"/>
      <c r="B1084" s="4"/>
      <c r="C1084" s="4"/>
      <c r="D1084" s="4"/>
      <c r="E1084" s="4"/>
      <c r="F1084" s="51">
        <f t="shared" ca="1" si="37"/>
        <v>0.65993318526390965</v>
      </c>
      <c r="G1084" s="4"/>
      <c r="H1084" s="51">
        <f t="shared" ca="1" si="38"/>
        <v>0.73874076723416027</v>
      </c>
      <c r="I1084" s="4"/>
      <c r="J1084" s="4"/>
      <c r="K1084" s="4"/>
      <c r="L1084" s="4"/>
    </row>
    <row r="1085" spans="1:12">
      <c r="A1085" s="4"/>
      <c r="B1085" s="4"/>
      <c r="C1085" s="4"/>
      <c r="D1085" s="4"/>
      <c r="E1085" s="4"/>
      <c r="F1085" s="51">
        <f t="shared" ca="1" si="37"/>
        <v>0.19978059543740156</v>
      </c>
      <c r="G1085" s="4"/>
      <c r="H1085" s="51">
        <f t="shared" ca="1" si="38"/>
        <v>0.31691633348773179</v>
      </c>
      <c r="I1085" s="4"/>
      <c r="J1085" s="4"/>
      <c r="K1085" s="4"/>
      <c r="L1085" s="4"/>
    </row>
    <row r="1086" spans="1:12">
      <c r="A1086" s="4"/>
      <c r="B1086" s="4"/>
      <c r="C1086" s="4"/>
      <c r="D1086" s="4"/>
      <c r="E1086" s="4"/>
      <c r="F1086" s="51">
        <f t="shared" ca="1" si="37"/>
        <v>0.51252478115297861</v>
      </c>
      <c r="G1086" s="4"/>
      <c r="H1086" s="51">
        <f t="shared" ca="1" si="38"/>
        <v>0.56244180925114495</v>
      </c>
      <c r="I1086" s="4"/>
      <c r="J1086" s="4"/>
      <c r="K1086" s="4"/>
      <c r="L1086" s="4"/>
    </row>
    <row r="1087" spans="1:12">
      <c r="A1087" s="4"/>
      <c r="B1087" s="4"/>
      <c r="C1087" s="4"/>
      <c r="D1087" s="4"/>
      <c r="E1087" s="4"/>
      <c r="F1087" s="51">
        <f t="shared" ref="F1087:F1150" ca="1" si="39">RAND()</f>
        <v>0.56730087840013999</v>
      </c>
      <c r="G1087" s="4"/>
      <c r="H1087" s="51">
        <f t="shared" ref="H1087:H1150" ca="1" si="40">(RAND()+RAND()+RAND()+RAND())/4</f>
        <v>0.6429541717286531</v>
      </c>
      <c r="I1087" s="4"/>
      <c r="J1087" s="4"/>
      <c r="K1087" s="4"/>
      <c r="L1087" s="4"/>
    </row>
    <row r="1088" spans="1:12">
      <c r="A1088" s="4"/>
      <c r="B1088" s="4"/>
      <c r="C1088" s="4"/>
      <c r="D1088" s="4"/>
      <c r="E1088" s="4"/>
      <c r="F1088" s="51">
        <f t="shared" ca="1" si="39"/>
        <v>0.56527246287550847</v>
      </c>
      <c r="G1088" s="4"/>
      <c r="H1088" s="51">
        <f t="shared" ca="1" si="40"/>
        <v>0.32442872233195308</v>
      </c>
      <c r="I1088" s="4"/>
      <c r="J1088" s="4"/>
      <c r="K1088" s="4"/>
      <c r="L1088" s="4"/>
    </row>
    <row r="1089" spans="1:12">
      <c r="A1089" s="4"/>
      <c r="B1089" s="4"/>
      <c r="C1089" s="4"/>
      <c r="D1089" s="4"/>
      <c r="E1089" s="4"/>
      <c r="F1089" s="51">
        <f t="shared" ca="1" si="39"/>
        <v>0.70283907240765675</v>
      </c>
      <c r="G1089" s="4"/>
      <c r="H1089" s="51">
        <f t="shared" ca="1" si="40"/>
        <v>0.3284098376035185</v>
      </c>
      <c r="I1089" s="4"/>
      <c r="J1089" s="4"/>
      <c r="K1089" s="4"/>
      <c r="L1089" s="4"/>
    </row>
    <row r="1090" spans="1:12">
      <c r="A1090" s="4"/>
      <c r="B1090" s="4"/>
      <c r="C1090" s="4"/>
      <c r="D1090" s="4"/>
      <c r="E1090" s="4"/>
      <c r="F1090" s="51">
        <f t="shared" ca="1" si="39"/>
        <v>0.76551439783441122</v>
      </c>
      <c r="G1090" s="4"/>
      <c r="H1090" s="51">
        <f t="shared" ca="1" si="40"/>
        <v>0.65884830994942023</v>
      </c>
      <c r="I1090" s="4"/>
      <c r="J1090" s="4"/>
      <c r="K1090" s="4"/>
      <c r="L1090" s="4"/>
    </row>
    <row r="1091" spans="1:12">
      <c r="A1091" s="4"/>
      <c r="B1091" s="4"/>
      <c r="C1091" s="4"/>
      <c r="D1091" s="4"/>
      <c r="E1091" s="4"/>
      <c r="F1091" s="51">
        <f t="shared" ca="1" si="39"/>
        <v>6.1104809314112773E-2</v>
      </c>
      <c r="G1091" s="4"/>
      <c r="H1091" s="51">
        <f t="shared" ca="1" si="40"/>
        <v>0.41294150135671748</v>
      </c>
      <c r="I1091" s="4"/>
      <c r="J1091" s="4"/>
      <c r="K1091" s="4"/>
      <c r="L1091" s="4"/>
    </row>
    <row r="1092" spans="1:12">
      <c r="A1092" s="4"/>
      <c r="B1092" s="4"/>
      <c r="C1092" s="4"/>
      <c r="D1092" s="4"/>
      <c r="E1092" s="4"/>
      <c r="F1092" s="51">
        <f t="shared" ca="1" si="39"/>
        <v>0.91790913302506549</v>
      </c>
      <c r="G1092" s="4"/>
      <c r="H1092" s="51">
        <f t="shared" ca="1" si="40"/>
        <v>0.29150299221361881</v>
      </c>
      <c r="I1092" s="4"/>
      <c r="J1092" s="4"/>
      <c r="K1092" s="4"/>
      <c r="L1092" s="4"/>
    </row>
    <row r="1093" spans="1:12">
      <c r="A1093" s="4"/>
      <c r="B1093" s="4"/>
      <c r="C1093" s="4"/>
      <c r="D1093" s="4"/>
      <c r="E1093" s="4"/>
      <c r="F1093" s="51">
        <f t="shared" ca="1" si="39"/>
        <v>0.71776328841897319</v>
      </c>
      <c r="G1093" s="4"/>
      <c r="H1093" s="51">
        <f t="shared" ca="1" si="40"/>
        <v>0.63340436998094329</v>
      </c>
      <c r="I1093" s="4"/>
      <c r="J1093" s="4"/>
      <c r="K1093" s="4"/>
      <c r="L1093" s="4"/>
    </row>
    <row r="1094" spans="1:12">
      <c r="A1094" s="4"/>
      <c r="B1094" s="4"/>
      <c r="C1094" s="4"/>
      <c r="D1094" s="4"/>
      <c r="E1094" s="4"/>
      <c r="F1094" s="51">
        <f t="shared" ca="1" si="39"/>
        <v>0.15031078554826138</v>
      </c>
      <c r="G1094" s="4"/>
      <c r="H1094" s="51">
        <f t="shared" ca="1" si="40"/>
        <v>0.47569887239209374</v>
      </c>
      <c r="I1094" s="4"/>
      <c r="J1094" s="4"/>
      <c r="K1094" s="4"/>
      <c r="L1094" s="4"/>
    </row>
    <row r="1095" spans="1:12">
      <c r="A1095" s="4"/>
      <c r="B1095" s="4"/>
      <c r="C1095" s="4"/>
      <c r="D1095" s="4"/>
      <c r="E1095" s="4"/>
      <c r="F1095" s="51">
        <f t="shared" ca="1" si="39"/>
        <v>0.55189949671121408</v>
      </c>
      <c r="G1095" s="4"/>
      <c r="H1095" s="51">
        <f t="shared" ca="1" si="40"/>
        <v>0.5474313619363379</v>
      </c>
      <c r="I1095" s="4"/>
      <c r="J1095" s="4"/>
      <c r="K1095" s="4"/>
      <c r="L1095" s="4"/>
    </row>
    <row r="1096" spans="1:12">
      <c r="A1096" s="4"/>
      <c r="B1096" s="4"/>
      <c r="C1096" s="4"/>
      <c r="D1096" s="4"/>
      <c r="E1096" s="4"/>
      <c r="F1096" s="51">
        <f t="shared" ca="1" si="39"/>
        <v>0.41477024834955656</v>
      </c>
      <c r="G1096" s="4"/>
      <c r="H1096" s="51">
        <f t="shared" ca="1" si="40"/>
        <v>0.6358686937172795</v>
      </c>
      <c r="I1096" s="4"/>
      <c r="J1096" s="4"/>
      <c r="K1096" s="4"/>
      <c r="L1096" s="4"/>
    </row>
    <row r="1097" spans="1:12">
      <c r="A1097" s="4"/>
      <c r="B1097" s="4"/>
      <c r="C1097" s="4"/>
      <c r="D1097" s="4"/>
      <c r="E1097" s="4"/>
      <c r="F1097" s="51">
        <f t="shared" ca="1" si="39"/>
        <v>0.53463965777308242</v>
      </c>
      <c r="G1097" s="4"/>
      <c r="H1097" s="51">
        <f t="shared" ca="1" si="40"/>
        <v>0.38532670844503969</v>
      </c>
      <c r="I1097" s="4"/>
      <c r="J1097" s="4"/>
      <c r="K1097" s="4"/>
      <c r="L1097" s="4"/>
    </row>
    <row r="1098" spans="1:12">
      <c r="A1098" s="4"/>
      <c r="B1098" s="4"/>
      <c r="C1098" s="4"/>
      <c r="D1098" s="4"/>
      <c r="E1098" s="4"/>
      <c r="F1098" s="51">
        <f t="shared" ca="1" si="39"/>
        <v>0.2455161417112337</v>
      </c>
      <c r="G1098" s="4"/>
      <c r="H1098" s="51">
        <f t="shared" ca="1" si="40"/>
        <v>0.77534512163047753</v>
      </c>
      <c r="I1098" s="4"/>
      <c r="J1098" s="4"/>
      <c r="K1098" s="4"/>
      <c r="L1098" s="4"/>
    </row>
    <row r="1099" spans="1:12">
      <c r="A1099" s="4"/>
      <c r="B1099" s="4"/>
      <c r="C1099" s="4"/>
      <c r="D1099" s="4"/>
      <c r="E1099" s="4"/>
      <c r="F1099" s="51">
        <f t="shared" ca="1" si="39"/>
        <v>0.3429471547294386</v>
      </c>
      <c r="G1099" s="4"/>
      <c r="H1099" s="51">
        <f t="shared" ca="1" si="40"/>
        <v>0.42401403572018814</v>
      </c>
      <c r="I1099" s="4"/>
      <c r="J1099" s="4"/>
      <c r="K1099" s="4"/>
      <c r="L1099" s="4"/>
    </row>
    <row r="1100" spans="1:12">
      <c r="A1100" s="4"/>
      <c r="B1100" s="4"/>
      <c r="C1100" s="4"/>
      <c r="D1100" s="4"/>
      <c r="E1100" s="4"/>
      <c r="F1100" s="51">
        <f t="shared" ca="1" si="39"/>
        <v>0.27358943046098438</v>
      </c>
      <c r="G1100" s="4"/>
      <c r="H1100" s="51">
        <f t="shared" ca="1" si="40"/>
        <v>0.58635413733479869</v>
      </c>
      <c r="I1100" s="4"/>
      <c r="J1100" s="4"/>
      <c r="K1100" s="4"/>
      <c r="L1100" s="4"/>
    </row>
    <row r="1101" spans="1:12">
      <c r="A1101" s="4"/>
      <c r="B1101" s="4"/>
      <c r="C1101" s="4"/>
      <c r="D1101" s="4"/>
      <c r="E1101" s="4"/>
      <c r="F1101" s="51">
        <f t="shared" ca="1" si="39"/>
        <v>0.22373684930789872</v>
      </c>
      <c r="G1101" s="4"/>
      <c r="H1101" s="51">
        <f t="shared" ca="1" si="40"/>
        <v>0.50407949632443794</v>
      </c>
      <c r="I1101" s="4"/>
      <c r="J1101" s="4"/>
      <c r="K1101" s="4"/>
      <c r="L1101" s="4"/>
    </row>
    <row r="1102" spans="1:12">
      <c r="A1102" s="4"/>
      <c r="B1102" s="4"/>
      <c r="C1102" s="4"/>
      <c r="D1102" s="4"/>
      <c r="E1102" s="4"/>
      <c r="F1102" s="51">
        <f t="shared" ca="1" si="39"/>
        <v>0.21656416174939463</v>
      </c>
      <c r="G1102" s="4"/>
      <c r="H1102" s="51">
        <f t="shared" ca="1" si="40"/>
        <v>0.39503629990880174</v>
      </c>
      <c r="I1102" s="4"/>
      <c r="J1102" s="4"/>
      <c r="K1102" s="4"/>
      <c r="L1102" s="4"/>
    </row>
    <row r="1103" spans="1:12">
      <c r="A1103" s="4"/>
      <c r="B1103" s="4"/>
      <c r="C1103" s="4"/>
      <c r="D1103" s="4"/>
      <c r="E1103" s="4"/>
      <c r="F1103" s="51">
        <f t="shared" ca="1" si="39"/>
        <v>1.9438836436307505E-2</v>
      </c>
      <c r="G1103" s="4"/>
      <c r="H1103" s="51">
        <f t="shared" ca="1" si="40"/>
        <v>0.38061070792208607</v>
      </c>
      <c r="I1103" s="4"/>
      <c r="J1103" s="4"/>
      <c r="K1103" s="4"/>
      <c r="L1103" s="4"/>
    </row>
    <row r="1104" spans="1:12">
      <c r="A1104" s="4"/>
      <c r="B1104" s="4"/>
      <c r="C1104" s="4"/>
      <c r="D1104" s="4"/>
      <c r="E1104" s="4"/>
      <c r="F1104" s="51">
        <f t="shared" ca="1" si="39"/>
        <v>0.56744722454224794</v>
      </c>
      <c r="G1104" s="4"/>
      <c r="H1104" s="51">
        <f t="shared" ca="1" si="40"/>
        <v>0.39137338435035551</v>
      </c>
      <c r="I1104" s="4"/>
      <c r="J1104" s="4"/>
      <c r="K1104" s="4"/>
      <c r="L1104" s="4"/>
    </row>
    <row r="1105" spans="1:12">
      <c r="A1105" s="4"/>
      <c r="B1105" s="4"/>
      <c r="C1105" s="4"/>
      <c r="D1105" s="4"/>
      <c r="E1105" s="4"/>
      <c r="F1105" s="51">
        <f t="shared" ca="1" si="39"/>
        <v>0.88714284336966276</v>
      </c>
      <c r="G1105" s="4"/>
      <c r="H1105" s="51">
        <f t="shared" ca="1" si="40"/>
        <v>0.42355607303079135</v>
      </c>
      <c r="I1105" s="4"/>
      <c r="J1105" s="4"/>
      <c r="K1105" s="4"/>
      <c r="L1105" s="4"/>
    </row>
    <row r="1106" spans="1:12">
      <c r="A1106" s="4"/>
      <c r="B1106" s="4"/>
      <c r="C1106" s="4"/>
      <c r="D1106" s="4"/>
      <c r="E1106" s="4"/>
      <c r="F1106" s="51">
        <f t="shared" ca="1" si="39"/>
        <v>0.93780417902406232</v>
      </c>
      <c r="G1106" s="4"/>
      <c r="H1106" s="51">
        <f t="shared" ca="1" si="40"/>
        <v>0.57778484521262197</v>
      </c>
      <c r="I1106" s="4"/>
      <c r="J1106" s="4"/>
      <c r="K1106" s="4"/>
      <c r="L1106" s="4"/>
    </row>
    <row r="1107" spans="1:12">
      <c r="A1107" s="4"/>
      <c r="B1107" s="4"/>
      <c r="C1107" s="4"/>
      <c r="D1107" s="4"/>
      <c r="E1107" s="4"/>
      <c r="F1107" s="51">
        <f t="shared" ca="1" si="39"/>
        <v>0.51520679346675924</v>
      </c>
      <c r="G1107" s="4"/>
      <c r="H1107" s="51">
        <f t="shared" ca="1" si="40"/>
        <v>0.48907991692806313</v>
      </c>
      <c r="I1107" s="4"/>
      <c r="J1107" s="4"/>
      <c r="K1107" s="4"/>
      <c r="L1107" s="4"/>
    </row>
    <row r="1108" spans="1:12">
      <c r="A1108" s="4"/>
      <c r="B1108" s="4"/>
      <c r="C1108" s="4"/>
      <c r="D1108" s="4"/>
      <c r="E1108" s="4"/>
      <c r="F1108" s="51">
        <f t="shared" ca="1" si="39"/>
        <v>0.51644093835935745</v>
      </c>
      <c r="G1108" s="4"/>
      <c r="H1108" s="51">
        <f t="shared" ca="1" si="40"/>
        <v>0.38329267027015596</v>
      </c>
      <c r="I1108" s="4"/>
      <c r="J1108" s="4"/>
      <c r="K1108" s="4"/>
      <c r="L1108" s="4"/>
    </row>
    <row r="1109" spans="1:12">
      <c r="A1109" s="4"/>
      <c r="B1109" s="4"/>
      <c r="C1109" s="4"/>
      <c r="D1109" s="4"/>
      <c r="E1109" s="4"/>
      <c r="F1109" s="51">
        <f t="shared" ca="1" si="39"/>
        <v>0.28296018836606129</v>
      </c>
      <c r="G1109" s="4"/>
      <c r="H1109" s="51">
        <f t="shared" ca="1" si="40"/>
        <v>0.47170057029953061</v>
      </c>
      <c r="I1109" s="4"/>
      <c r="J1109" s="4"/>
      <c r="K1109" s="4"/>
      <c r="L1109" s="4"/>
    </row>
    <row r="1110" spans="1:12">
      <c r="A1110" s="4"/>
      <c r="B1110" s="4"/>
      <c r="C1110" s="4"/>
      <c r="D1110" s="4"/>
      <c r="E1110" s="4"/>
      <c r="F1110" s="51">
        <f t="shared" ca="1" si="39"/>
        <v>0.58366090242249447</v>
      </c>
      <c r="G1110" s="4"/>
      <c r="H1110" s="51">
        <f t="shared" ca="1" si="40"/>
        <v>0.62116249262401313</v>
      </c>
      <c r="I1110" s="4"/>
      <c r="J1110" s="4"/>
      <c r="K1110" s="4"/>
      <c r="L1110" s="4"/>
    </row>
    <row r="1111" spans="1:12">
      <c r="A1111" s="4"/>
      <c r="B1111" s="4"/>
      <c r="C1111" s="4"/>
      <c r="D1111" s="4"/>
      <c r="E1111" s="4"/>
      <c r="F1111" s="51">
        <f t="shared" ca="1" si="39"/>
        <v>0.73543716536927917</v>
      </c>
      <c r="G1111" s="4"/>
      <c r="H1111" s="51">
        <f t="shared" ca="1" si="40"/>
        <v>0.70069260258079991</v>
      </c>
      <c r="I1111" s="4"/>
      <c r="J1111" s="4"/>
      <c r="K1111" s="4"/>
      <c r="L1111" s="4"/>
    </row>
    <row r="1112" spans="1:12">
      <c r="A1112" s="4"/>
      <c r="B1112" s="4"/>
      <c r="C1112" s="4"/>
      <c r="D1112" s="4"/>
      <c r="E1112" s="4"/>
      <c r="F1112" s="51">
        <f t="shared" ca="1" si="39"/>
        <v>0.19805783707070279</v>
      </c>
      <c r="G1112" s="4"/>
      <c r="H1112" s="51">
        <f t="shared" ca="1" si="40"/>
        <v>0.53795936595618943</v>
      </c>
      <c r="I1112" s="4"/>
      <c r="J1112" s="4"/>
      <c r="K1112" s="4"/>
      <c r="L1112" s="4"/>
    </row>
    <row r="1113" spans="1:12">
      <c r="A1113" s="4"/>
      <c r="B1113" s="4"/>
      <c r="C1113" s="4"/>
      <c r="D1113" s="4"/>
      <c r="E1113" s="4"/>
      <c r="F1113" s="51">
        <f t="shared" ca="1" si="39"/>
        <v>0.99072293531312827</v>
      </c>
      <c r="G1113" s="4"/>
      <c r="H1113" s="51">
        <f t="shared" ca="1" si="40"/>
        <v>0.5902871412996924</v>
      </c>
      <c r="I1113" s="4"/>
      <c r="J1113" s="4"/>
      <c r="K1113" s="4"/>
      <c r="L1113" s="4"/>
    </row>
    <row r="1114" spans="1:12">
      <c r="A1114" s="4"/>
      <c r="B1114" s="4"/>
      <c r="C1114" s="4"/>
      <c r="D1114" s="4"/>
      <c r="E1114" s="4"/>
      <c r="F1114" s="51">
        <f t="shared" ca="1" si="39"/>
        <v>8.4730800279388396E-2</v>
      </c>
      <c r="G1114" s="4"/>
      <c r="H1114" s="51">
        <f t="shared" ca="1" si="40"/>
        <v>0.52577280151969297</v>
      </c>
      <c r="I1114" s="4"/>
      <c r="J1114" s="4"/>
      <c r="K1114" s="4"/>
      <c r="L1114" s="4"/>
    </row>
    <row r="1115" spans="1:12">
      <c r="A1115" s="4"/>
      <c r="B1115" s="4"/>
      <c r="C1115" s="4"/>
      <c r="D1115" s="4"/>
      <c r="E1115" s="4"/>
      <c r="F1115" s="51">
        <f t="shared" ca="1" si="39"/>
        <v>0.13047382478365921</v>
      </c>
      <c r="G1115" s="4"/>
      <c r="H1115" s="51">
        <f t="shared" ca="1" si="40"/>
        <v>0.29601615116124347</v>
      </c>
      <c r="I1115" s="4"/>
      <c r="J1115" s="4"/>
      <c r="K1115" s="4"/>
      <c r="L1115" s="4"/>
    </row>
    <row r="1116" spans="1:12">
      <c r="A1116" s="4"/>
      <c r="B1116" s="4"/>
      <c r="C1116" s="4"/>
      <c r="D1116" s="4"/>
      <c r="E1116" s="4"/>
      <c r="F1116" s="51">
        <f t="shared" ca="1" si="39"/>
        <v>0.61898421800882519</v>
      </c>
      <c r="G1116" s="4"/>
      <c r="H1116" s="51">
        <f t="shared" ca="1" si="40"/>
        <v>0.6103578455908869</v>
      </c>
      <c r="I1116" s="4"/>
      <c r="J1116" s="4"/>
      <c r="K1116" s="4"/>
      <c r="L1116" s="4"/>
    </row>
    <row r="1117" spans="1:12">
      <c r="A1117" s="4"/>
      <c r="B1117" s="4"/>
      <c r="C1117" s="4"/>
      <c r="D1117" s="4"/>
      <c r="E1117" s="4"/>
      <c r="F1117" s="51">
        <f t="shared" ca="1" si="39"/>
        <v>0.34428574533653533</v>
      </c>
      <c r="G1117" s="4"/>
      <c r="H1117" s="51">
        <f t="shared" ca="1" si="40"/>
        <v>0.52246732603552803</v>
      </c>
      <c r="I1117" s="4"/>
      <c r="J1117" s="4"/>
      <c r="K1117" s="4"/>
      <c r="L1117" s="4"/>
    </row>
    <row r="1118" spans="1:12">
      <c r="A1118" s="4"/>
      <c r="B1118" s="4"/>
      <c r="C1118" s="4"/>
      <c r="D1118" s="4"/>
      <c r="E1118" s="4"/>
      <c r="F1118" s="51">
        <f t="shared" ca="1" si="39"/>
        <v>0.81912527266675994</v>
      </c>
      <c r="G1118" s="4"/>
      <c r="H1118" s="51">
        <f t="shared" ca="1" si="40"/>
        <v>0.39264531729351659</v>
      </c>
      <c r="I1118" s="4"/>
      <c r="J1118" s="4"/>
      <c r="K1118" s="4"/>
      <c r="L1118" s="4"/>
    </row>
    <row r="1119" spans="1:12">
      <c r="A1119" s="4"/>
      <c r="B1119" s="4"/>
      <c r="C1119" s="4"/>
      <c r="D1119" s="4"/>
      <c r="E1119" s="4"/>
      <c r="F1119" s="51">
        <f t="shared" ca="1" si="39"/>
        <v>0.14062309497888237</v>
      </c>
      <c r="G1119" s="4"/>
      <c r="H1119" s="51">
        <f t="shared" ca="1" si="40"/>
        <v>0.54524575216768234</v>
      </c>
      <c r="I1119" s="4"/>
      <c r="J1119" s="4"/>
      <c r="K1119" s="4"/>
      <c r="L1119" s="4"/>
    </row>
    <row r="1120" spans="1:12">
      <c r="A1120" s="4"/>
      <c r="B1120" s="4"/>
      <c r="C1120" s="4"/>
      <c r="D1120" s="4"/>
      <c r="E1120" s="4"/>
      <c r="F1120" s="51">
        <f t="shared" ca="1" si="39"/>
        <v>0.29658747710496058</v>
      </c>
      <c r="G1120" s="4"/>
      <c r="H1120" s="51">
        <f t="shared" ca="1" si="40"/>
        <v>0.38281660679785823</v>
      </c>
      <c r="I1120" s="4"/>
      <c r="J1120" s="4"/>
      <c r="K1120" s="4"/>
      <c r="L1120" s="4"/>
    </row>
    <row r="1121" spans="1:12">
      <c r="A1121" s="4"/>
      <c r="B1121" s="4"/>
      <c r="C1121" s="4"/>
      <c r="D1121" s="4"/>
      <c r="E1121" s="4"/>
      <c r="F1121" s="51">
        <f t="shared" ca="1" si="39"/>
        <v>0.64837921707427537</v>
      </c>
      <c r="G1121" s="4"/>
      <c r="H1121" s="51">
        <f t="shared" ca="1" si="40"/>
        <v>0.67448609460782571</v>
      </c>
      <c r="I1121" s="4"/>
      <c r="J1121" s="4"/>
      <c r="K1121" s="4"/>
      <c r="L1121" s="4"/>
    </row>
    <row r="1122" spans="1:12">
      <c r="A1122" s="4"/>
      <c r="B1122" s="4"/>
      <c r="C1122" s="4"/>
      <c r="D1122" s="4"/>
      <c r="E1122" s="4"/>
      <c r="F1122" s="51">
        <f t="shared" ca="1" si="39"/>
        <v>0.42197875660131667</v>
      </c>
      <c r="G1122" s="4"/>
      <c r="H1122" s="51">
        <f t="shared" ca="1" si="40"/>
        <v>0.62478271010125486</v>
      </c>
      <c r="I1122" s="4"/>
      <c r="J1122" s="4"/>
      <c r="K1122" s="4"/>
      <c r="L1122" s="4"/>
    </row>
    <row r="1123" spans="1:12">
      <c r="A1123" s="4"/>
      <c r="B1123" s="4"/>
      <c r="C1123" s="4"/>
      <c r="D1123" s="4"/>
      <c r="E1123" s="4"/>
      <c r="F1123" s="51">
        <f t="shared" ca="1" si="39"/>
        <v>0.73111121667116785</v>
      </c>
      <c r="G1123" s="4"/>
      <c r="H1123" s="51">
        <f t="shared" ca="1" si="40"/>
        <v>0.46467220265530051</v>
      </c>
      <c r="I1123" s="4"/>
      <c r="J1123" s="4"/>
      <c r="K1123" s="4"/>
      <c r="L1123" s="4"/>
    </row>
    <row r="1124" spans="1:12">
      <c r="A1124" s="4"/>
      <c r="B1124" s="4"/>
      <c r="C1124" s="4"/>
      <c r="D1124" s="4"/>
      <c r="E1124" s="4"/>
      <c r="F1124" s="51">
        <f t="shared" ca="1" si="39"/>
        <v>0.87813369562252697</v>
      </c>
      <c r="G1124" s="4"/>
      <c r="H1124" s="51">
        <f t="shared" ca="1" si="40"/>
        <v>0.49990186110799101</v>
      </c>
      <c r="I1124" s="4"/>
      <c r="J1124" s="4"/>
      <c r="K1124" s="4"/>
      <c r="L1124" s="4"/>
    </row>
    <row r="1125" spans="1:12">
      <c r="A1125" s="4"/>
      <c r="B1125" s="4"/>
      <c r="C1125" s="4"/>
      <c r="D1125" s="4"/>
      <c r="E1125" s="4"/>
      <c r="F1125" s="51">
        <f t="shared" ca="1" si="39"/>
        <v>8.1830341000564077E-2</v>
      </c>
      <c r="G1125" s="4"/>
      <c r="H1125" s="51">
        <f t="shared" ca="1" si="40"/>
        <v>0.73302711485034766</v>
      </c>
      <c r="I1125" s="4"/>
      <c r="J1125" s="4"/>
      <c r="K1125" s="4"/>
      <c r="L1125" s="4"/>
    </row>
    <row r="1126" spans="1:12">
      <c r="A1126" s="4"/>
      <c r="B1126" s="4"/>
      <c r="C1126" s="4"/>
      <c r="D1126" s="4"/>
      <c r="E1126" s="4"/>
      <c r="F1126" s="51">
        <f t="shared" ca="1" si="39"/>
        <v>0.74333035459219743</v>
      </c>
      <c r="G1126" s="4"/>
      <c r="H1126" s="51">
        <f t="shared" ca="1" si="40"/>
        <v>0.53385303527853423</v>
      </c>
      <c r="I1126" s="4"/>
      <c r="J1126" s="4"/>
      <c r="K1126" s="4"/>
      <c r="L1126" s="4"/>
    </row>
    <row r="1127" spans="1:12">
      <c r="A1127" s="4"/>
      <c r="B1127" s="4"/>
      <c r="C1127" s="4"/>
      <c r="D1127" s="4"/>
      <c r="E1127" s="4"/>
      <c r="F1127" s="51">
        <f t="shared" ca="1" si="39"/>
        <v>0.44560067430136407</v>
      </c>
      <c r="G1127" s="4"/>
      <c r="H1127" s="51">
        <f t="shared" ca="1" si="40"/>
        <v>0.5131161373503369</v>
      </c>
      <c r="I1127" s="4"/>
      <c r="J1127" s="4"/>
      <c r="K1127" s="4"/>
      <c r="L1127" s="4"/>
    </row>
    <row r="1128" spans="1:12">
      <c r="A1128" s="4"/>
      <c r="B1128" s="4"/>
      <c r="C1128" s="4"/>
      <c r="D1128" s="4"/>
      <c r="E1128" s="4"/>
      <c r="F1128" s="51">
        <f t="shared" ca="1" si="39"/>
        <v>0.57232633477726502</v>
      </c>
      <c r="G1128" s="4"/>
      <c r="H1128" s="51">
        <f t="shared" ca="1" si="40"/>
        <v>0.47725114323224888</v>
      </c>
      <c r="I1128" s="4"/>
      <c r="J1128" s="4"/>
      <c r="K1128" s="4"/>
      <c r="L1128" s="4"/>
    </row>
    <row r="1129" spans="1:12">
      <c r="A1129" s="4"/>
      <c r="B1129" s="4"/>
      <c r="C1129" s="4"/>
      <c r="D1129" s="4"/>
      <c r="E1129" s="4"/>
      <c r="F1129" s="51">
        <f t="shared" ca="1" si="39"/>
        <v>0.78642953456331266</v>
      </c>
      <c r="G1129" s="4"/>
      <c r="H1129" s="51">
        <f t="shared" ca="1" si="40"/>
        <v>0.60402982554547258</v>
      </c>
      <c r="I1129" s="4"/>
      <c r="J1129" s="4"/>
      <c r="K1129" s="4"/>
      <c r="L1129" s="4"/>
    </row>
    <row r="1130" spans="1:12">
      <c r="A1130" s="4"/>
      <c r="B1130" s="4"/>
      <c r="C1130" s="4"/>
      <c r="D1130" s="4"/>
      <c r="E1130" s="4"/>
      <c r="F1130" s="51">
        <f t="shared" ca="1" si="39"/>
        <v>0.71151772123105816</v>
      </c>
      <c r="G1130" s="4"/>
      <c r="H1130" s="51">
        <f t="shared" ca="1" si="40"/>
        <v>0.42222670710556959</v>
      </c>
      <c r="I1130" s="4"/>
      <c r="J1130" s="4"/>
      <c r="K1130" s="4"/>
      <c r="L1130" s="4"/>
    </row>
    <row r="1131" spans="1:12">
      <c r="A1131" s="4"/>
      <c r="B1131" s="4"/>
      <c r="C1131" s="4"/>
      <c r="D1131" s="4"/>
      <c r="E1131" s="4"/>
      <c r="F1131" s="51">
        <f t="shared" ca="1" si="39"/>
        <v>0.65464821378103644</v>
      </c>
      <c r="G1131" s="4"/>
      <c r="H1131" s="51">
        <f t="shared" ca="1" si="40"/>
        <v>0.78624352172247469</v>
      </c>
      <c r="I1131" s="4"/>
      <c r="J1131" s="4"/>
      <c r="K1131" s="4"/>
      <c r="L1131" s="4"/>
    </row>
    <row r="1132" spans="1:12">
      <c r="A1132" s="4"/>
      <c r="B1132" s="4"/>
      <c r="C1132" s="4"/>
      <c r="D1132" s="4"/>
      <c r="E1132" s="4"/>
      <c r="F1132" s="51">
        <f t="shared" ca="1" si="39"/>
        <v>0.49118224118482789</v>
      </c>
      <c r="G1132" s="4"/>
      <c r="H1132" s="51">
        <f t="shared" ca="1" si="40"/>
        <v>0.47076305115554706</v>
      </c>
      <c r="I1132" s="4"/>
      <c r="J1132" s="4"/>
      <c r="K1132" s="4"/>
      <c r="L1132" s="4"/>
    </row>
    <row r="1133" spans="1:12">
      <c r="A1133" s="4"/>
      <c r="B1133" s="4"/>
      <c r="C1133" s="4"/>
      <c r="D1133" s="4"/>
      <c r="E1133" s="4"/>
      <c r="F1133" s="51">
        <f t="shared" ca="1" si="39"/>
        <v>0.27996260999685729</v>
      </c>
      <c r="G1133" s="4"/>
      <c r="H1133" s="51">
        <f t="shared" ca="1" si="40"/>
        <v>0.54939879992794416</v>
      </c>
      <c r="I1133" s="4"/>
      <c r="J1133" s="4"/>
      <c r="K1133" s="4"/>
      <c r="L1133" s="4"/>
    </row>
    <row r="1134" spans="1:12">
      <c r="A1134" s="4"/>
      <c r="B1134" s="4"/>
      <c r="C1134" s="4"/>
      <c r="D1134" s="4"/>
      <c r="E1134" s="4"/>
      <c r="F1134" s="51">
        <f t="shared" ca="1" si="39"/>
        <v>0.32543233151983086</v>
      </c>
      <c r="G1134" s="4"/>
      <c r="H1134" s="51">
        <f t="shared" ca="1" si="40"/>
        <v>0.37991320604565126</v>
      </c>
      <c r="I1134" s="4"/>
      <c r="J1134" s="4"/>
      <c r="K1134" s="4"/>
      <c r="L1134" s="4"/>
    </row>
    <row r="1135" spans="1:12">
      <c r="A1135" s="4"/>
      <c r="B1135" s="4"/>
      <c r="C1135" s="4"/>
      <c r="D1135" s="4"/>
      <c r="E1135" s="4"/>
      <c r="F1135" s="51">
        <f t="shared" ca="1" si="39"/>
        <v>0.16273263647570957</v>
      </c>
      <c r="G1135" s="4"/>
      <c r="H1135" s="51">
        <f t="shared" ca="1" si="40"/>
        <v>0.47090041232087931</v>
      </c>
      <c r="I1135" s="4"/>
      <c r="J1135" s="4"/>
      <c r="K1135" s="4"/>
      <c r="L1135" s="4"/>
    </row>
    <row r="1136" spans="1:12">
      <c r="A1136" s="4"/>
      <c r="B1136" s="4"/>
      <c r="C1136" s="4"/>
      <c r="D1136" s="4"/>
      <c r="E1136" s="4"/>
      <c r="F1136" s="51">
        <f t="shared" ca="1" si="39"/>
        <v>0.39542277394810044</v>
      </c>
      <c r="G1136" s="4"/>
      <c r="H1136" s="51">
        <f t="shared" ca="1" si="40"/>
        <v>0.67359004170701442</v>
      </c>
      <c r="I1136" s="4"/>
      <c r="J1136" s="4"/>
      <c r="K1136" s="4"/>
      <c r="L1136" s="4"/>
    </row>
    <row r="1137" spans="1:12">
      <c r="A1137" s="4"/>
      <c r="B1137" s="4"/>
      <c r="C1137" s="4"/>
      <c r="D1137" s="4"/>
      <c r="E1137" s="4"/>
      <c r="F1137" s="51">
        <f t="shared" ca="1" si="39"/>
        <v>0.77840539134649334</v>
      </c>
      <c r="G1137" s="4"/>
      <c r="H1137" s="51">
        <f t="shared" ca="1" si="40"/>
        <v>0.10339499146212749</v>
      </c>
      <c r="I1137" s="4"/>
      <c r="J1137" s="4"/>
      <c r="K1137" s="4"/>
      <c r="L1137" s="4"/>
    </row>
    <row r="1138" spans="1:12">
      <c r="A1138" s="4"/>
      <c r="B1138" s="4"/>
      <c r="C1138" s="4"/>
      <c r="D1138" s="4"/>
      <c r="E1138" s="4"/>
      <c r="F1138" s="51">
        <f t="shared" ca="1" si="39"/>
        <v>0.70960116036925902</v>
      </c>
      <c r="G1138" s="4"/>
      <c r="H1138" s="51">
        <f t="shared" ca="1" si="40"/>
        <v>0.54694775894560999</v>
      </c>
      <c r="I1138" s="4"/>
      <c r="J1138" s="4"/>
      <c r="K1138" s="4"/>
      <c r="L1138" s="4"/>
    </row>
    <row r="1139" spans="1:12">
      <c r="A1139" s="4"/>
      <c r="B1139" s="4"/>
      <c r="C1139" s="4"/>
      <c r="D1139" s="4"/>
      <c r="E1139" s="4"/>
      <c r="F1139" s="51">
        <f t="shared" ca="1" si="39"/>
        <v>5.0066891131928859E-2</v>
      </c>
      <c r="G1139" s="4"/>
      <c r="H1139" s="51">
        <f t="shared" ca="1" si="40"/>
        <v>0.21644070603683718</v>
      </c>
      <c r="I1139" s="4"/>
      <c r="J1139" s="4"/>
      <c r="K1139" s="4"/>
      <c r="L1139" s="4"/>
    </row>
    <row r="1140" spans="1:12">
      <c r="A1140" s="4"/>
      <c r="B1140" s="4"/>
      <c r="C1140" s="4"/>
      <c r="D1140" s="4"/>
      <c r="E1140" s="4"/>
      <c r="F1140" s="51">
        <f t="shared" ca="1" si="39"/>
        <v>0.28963020380883897</v>
      </c>
      <c r="G1140" s="4"/>
      <c r="H1140" s="51">
        <f t="shared" ca="1" si="40"/>
        <v>0.28135248036443361</v>
      </c>
      <c r="I1140" s="4"/>
      <c r="J1140" s="4"/>
      <c r="K1140" s="4"/>
      <c r="L1140" s="4"/>
    </row>
    <row r="1141" spans="1:12">
      <c r="A1141" s="4"/>
      <c r="B1141" s="4"/>
      <c r="C1141" s="4"/>
      <c r="D1141" s="4"/>
      <c r="E1141" s="4"/>
      <c r="F1141" s="51">
        <f t="shared" ca="1" si="39"/>
        <v>0.1220488227948886</v>
      </c>
      <c r="G1141" s="4"/>
      <c r="H1141" s="51">
        <f t="shared" ca="1" si="40"/>
        <v>0.44214070116185539</v>
      </c>
      <c r="I1141" s="4"/>
      <c r="J1141" s="4"/>
      <c r="K1141" s="4"/>
      <c r="L1141" s="4"/>
    </row>
    <row r="1142" spans="1:12">
      <c r="A1142" s="4"/>
      <c r="B1142" s="4"/>
      <c r="C1142" s="4"/>
      <c r="D1142" s="4"/>
      <c r="E1142" s="4"/>
      <c r="F1142" s="51">
        <f t="shared" ca="1" si="39"/>
        <v>0.62401179774728843</v>
      </c>
      <c r="G1142" s="4"/>
      <c r="H1142" s="51">
        <f t="shared" ca="1" si="40"/>
        <v>0.21827033735049661</v>
      </c>
      <c r="I1142" s="4"/>
      <c r="J1142" s="4"/>
      <c r="K1142" s="4"/>
      <c r="L1142" s="4"/>
    </row>
    <row r="1143" spans="1:12">
      <c r="A1143" s="4"/>
      <c r="B1143" s="4"/>
      <c r="C1143" s="4"/>
      <c r="D1143" s="4"/>
      <c r="E1143" s="4"/>
      <c r="F1143" s="51">
        <f t="shared" ca="1" si="39"/>
        <v>0.10322713323586241</v>
      </c>
      <c r="G1143" s="4"/>
      <c r="H1143" s="51">
        <f t="shared" ca="1" si="40"/>
        <v>0.33021794491842676</v>
      </c>
      <c r="I1143" s="4"/>
      <c r="J1143" s="4"/>
      <c r="K1143" s="4"/>
      <c r="L1143" s="4"/>
    </row>
    <row r="1144" spans="1:12">
      <c r="A1144" s="4"/>
      <c r="B1144" s="4"/>
      <c r="C1144" s="4"/>
      <c r="D1144" s="4"/>
      <c r="E1144" s="4"/>
      <c r="F1144" s="51">
        <f t="shared" ca="1" si="39"/>
        <v>2.3323667671013015E-2</v>
      </c>
      <c r="G1144" s="4"/>
      <c r="H1144" s="51">
        <f t="shared" ca="1" si="40"/>
        <v>0.50721089778995854</v>
      </c>
      <c r="I1144" s="4"/>
      <c r="J1144" s="4"/>
      <c r="K1144" s="4"/>
      <c r="L1144" s="4"/>
    </row>
    <row r="1145" spans="1:12">
      <c r="A1145" s="4"/>
      <c r="B1145" s="4"/>
      <c r="C1145" s="4"/>
      <c r="D1145" s="4"/>
      <c r="E1145" s="4"/>
      <c r="F1145" s="51">
        <f t="shared" ca="1" si="39"/>
        <v>0.46555637230740043</v>
      </c>
      <c r="G1145" s="4"/>
      <c r="H1145" s="51">
        <f t="shared" ca="1" si="40"/>
        <v>0.62974930725128309</v>
      </c>
      <c r="I1145" s="4"/>
      <c r="J1145" s="4"/>
      <c r="K1145" s="4"/>
      <c r="L1145" s="4"/>
    </row>
    <row r="1146" spans="1:12">
      <c r="A1146" s="4"/>
      <c r="B1146" s="4"/>
      <c r="C1146" s="4"/>
      <c r="D1146" s="4"/>
      <c r="E1146" s="4"/>
      <c r="F1146" s="51">
        <f t="shared" ca="1" si="39"/>
        <v>0.77741815652396029</v>
      </c>
      <c r="G1146" s="4"/>
      <c r="H1146" s="51">
        <f t="shared" ca="1" si="40"/>
        <v>0.49499942554434118</v>
      </c>
      <c r="I1146" s="4"/>
      <c r="J1146" s="4"/>
      <c r="K1146" s="4"/>
      <c r="L1146" s="4"/>
    </row>
    <row r="1147" spans="1:12">
      <c r="A1147" s="4"/>
      <c r="B1147" s="4"/>
      <c r="C1147" s="4"/>
      <c r="D1147" s="4"/>
      <c r="E1147" s="4"/>
      <c r="F1147" s="51">
        <f t="shared" ca="1" si="39"/>
        <v>9.7633686845961187E-2</v>
      </c>
      <c r="G1147" s="4"/>
      <c r="H1147" s="51">
        <f t="shared" ca="1" si="40"/>
        <v>0.81942359667239084</v>
      </c>
      <c r="I1147" s="4"/>
      <c r="J1147" s="4"/>
      <c r="K1147" s="4"/>
      <c r="L1147" s="4"/>
    </row>
    <row r="1148" spans="1:12">
      <c r="A1148" s="4"/>
      <c r="B1148" s="4"/>
      <c r="C1148" s="4"/>
      <c r="D1148" s="4"/>
      <c r="E1148" s="4"/>
      <c r="F1148" s="51">
        <f t="shared" ca="1" si="39"/>
        <v>0.95346146258691189</v>
      </c>
      <c r="G1148" s="4"/>
      <c r="H1148" s="51">
        <f t="shared" ca="1" si="40"/>
        <v>0.30411229127521344</v>
      </c>
      <c r="I1148" s="4"/>
      <c r="J1148" s="4"/>
      <c r="K1148" s="4"/>
      <c r="L1148" s="4"/>
    </row>
    <row r="1149" spans="1:12">
      <c r="A1149" s="4"/>
      <c r="B1149" s="4"/>
      <c r="C1149" s="4"/>
      <c r="D1149" s="4"/>
      <c r="E1149" s="4"/>
      <c r="F1149" s="51">
        <f t="shared" ca="1" si="39"/>
        <v>0.8324792311942979</v>
      </c>
      <c r="G1149" s="4"/>
      <c r="H1149" s="51">
        <f t="shared" ca="1" si="40"/>
        <v>0.70586880121447071</v>
      </c>
      <c r="I1149" s="4"/>
      <c r="J1149" s="4"/>
      <c r="K1149" s="4"/>
      <c r="L1149" s="4"/>
    </row>
    <row r="1150" spans="1:12">
      <c r="A1150" s="4"/>
      <c r="B1150" s="4"/>
      <c r="C1150" s="4"/>
      <c r="D1150" s="4"/>
      <c r="E1150" s="4"/>
      <c r="F1150" s="51">
        <f t="shared" ca="1" si="39"/>
        <v>0.17493026155969815</v>
      </c>
      <c r="G1150" s="4"/>
      <c r="H1150" s="51">
        <f t="shared" ca="1" si="40"/>
        <v>0.26874770332555586</v>
      </c>
      <c r="I1150" s="4"/>
      <c r="J1150" s="4"/>
      <c r="K1150" s="4"/>
      <c r="L1150" s="4"/>
    </row>
    <row r="1151" spans="1:12">
      <c r="A1151" s="4"/>
      <c r="B1151" s="4"/>
      <c r="C1151" s="4"/>
      <c r="D1151" s="4"/>
      <c r="E1151" s="4"/>
      <c r="F1151" s="51">
        <f t="shared" ref="F1151:F1214" ca="1" si="41">RAND()</f>
        <v>0.86673426480691995</v>
      </c>
      <c r="G1151" s="4"/>
      <c r="H1151" s="51">
        <f t="shared" ref="H1151:H1214" ca="1" si="42">(RAND()+RAND()+RAND()+RAND())/4</f>
        <v>0.38581892968040243</v>
      </c>
      <c r="I1151" s="4"/>
      <c r="J1151" s="4"/>
      <c r="K1151" s="4"/>
      <c r="L1151" s="4"/>
    </row>
    <row r="1152" spans="1:12">
      <c r="A1152" s="4"/>
      <c r="B1152" s="4"/>
      <c r="C1152" s="4"/>
      <c r="D1152" s="4"/>
      <c r="E1152" s="4"/>
      <c r="F1152" s="51">
        <f t="shared" ca="1" si="41"/>
        <v>0.25462910904332337</v>
      </c>
      <c r="G1152" s="4"/>
      <c r="H1152" s="51">
        <f t="shared" ca="1" si="42"/>
        <v>0.33659551834997731</v>
      </c>
      <c r="I1152" s="4"/>
      <c r="J1152" s="4"/>
      <c r="K1152" s="4"/>
      <c r="L1152" s="4"/>
    </row>
    <row r="1153" spans="1:12">
      <c r="A1153" s="4"/>
      <c r="B1153" s="4"/>
      <c r="C1153" s="4"/>
      <c r="D1153" s="4"/>
      <c r="E1153" s="4"/>
      <c r="F1153" s="51">
        <f t="shared" ca="1" si="41"/>
        <v>0.87306953159737677</v>
      </c>
      <c r="G1153" s="4"/>
      <c r="H1153" s="51">
        <f t="shared" ca="1" si="42"/>
        <v>0.22296514360303019</v>
      </c>
      <c r="I1153" s="4"/>
      <c r="J1153" s="4"/>
      <c r="K1153" s="4"/>
      <c r="L1153" s="4"/>
    </row>
    <row r="1154" spans="1:12">
      <c r="A1154" s="4"/>
      <c r="B1154" s="4"/>
      <c r="C1154" s="4"/>
      <c r="D1154" s="4"/>
      <c r="E1154" s="4"/>
      <c r="F1154" s="51">
        <f t="shared" ca="1" si="41"/>
        <v>0.19836080950912582</v>
      </c>
      <c r="G1154" s="4"/>
      <c r="H1154" s="51">
        <f t="shared" ca="1" si="42"/>
        <v>0.46264319354560834</v>
      </c>
      <c r="I1154" s="4"/>
      <c r="J1154" s="4"/>
      <c r="K1154" s="4"/>
      <c r="L1154" s="4"/>
    </row>
    <row r="1155" spans="1:12">
      <c r="A1155" s="4"/>
      <c r="B1155" s="4"/>
      <c r="C1155" s="4"/>
      <c r="D1155" s="4"/>
      <c r="E1155" s="4"/>
      <c r="F1155" s="51">
        <f t="shared" ca="1" si="41"/>
        <v>0.56543646022999361</v>
      </c>
      <c r="G1155" s="4"/>
      <c r="H1155" s="51">
        <f t="shared" ca="1" si="42"/>
        <v>0.66173544762504799</v>
      </c>
      <c r="I1155" s="4"/>
      <c r="J1155" s="4"/>
      <c r="K1155" s="4"/>
      <c r="L1155" s="4"/>
    </row>
    <row r="1156" spans="1:12">
      <c r="A1156" s="4"/>
      <c r="B1156" s="4"/>
      <c r="C1156" s="4"/>
      <c r="D1156" s="4"/>
      <c r="E1156" s="4"/>
      <c r="F1156" s="51">
        <f t="shared" ca="1" si="41"/>
        <v>0.52552452155355356</v>
      </c>
      <c r="G1156" s="4"/>
      <c r="H1156" s="51">
        <f t="shared" ca="1" si="42"/>
        <v>0.25531268800421014</v>
      </c>
      <c r="I1156" s="4"/>
      <c r="J1156" s="4"/>
      <c r="K1156" s="4"/>
      <c r="L1156" s="4"/>
    </row>
    <row r="1157" spans="1:12">
      <c r="A1157" s="4"/>
      <c r="B1157" s="4"/>
      <c r="C1157" s="4"/>
      <c r="D1157" s="4"/>
      <c r="E1157" s="4"/>
      <c r="F1157" s="51">
        <f t="shared" ca="1" si="41"/>
        <v>0.70940108055079831</v>
      </c>
      <c r="G1157" s="4"/>
      <c r="H1157" s="51">
        <f t="shared" ca="1" si="42"/>
        <v>0.51799022906583614</v>
      </c>
      <c r="I1157" s="4"/>
      <c r="J1157" s="4"/>
      <c r="K1157" s="4"/>
      <c r="L1157" s="4"/>
    </row>
    <row r="1158" spans="1:12">
      <c r="A1158" s="4"/>
      <c r="B1158" s="4"/>
      <c r="C1158" s="4"/>
      <c r="D1158" s="4"/>
      <c r="E1158" s="4"/>
      <c r="F1158" s="51">
        <f t="shared" ca="1" si="41"/>
        <v>0.87522019009036811</v>
      </c>
      <c r="G1158" s="4"/>
      <c r="H1158" s="51">
        <f t="shared" ca="1" si="42"/>
        <v>0.68298399396481213</v>
      </c>
      <c r="I1158" s="4"/>
      <c r="J1158" s="4"/>
      <c r="K1158" s="4"/>
      <c r="L1158" s="4"/>
    </row>
    <row r="1159" spans="1:12">
      <c r="A1159" s="4"/>
      <c r="B1159" s="4"/>
      <c r="C1159" s="4"/>
      <c r="D1159" s="4"/>
      <c r="E1159" s="4"/>
      <c r="F1159" s="51">
        <f t="shared" ca="1" si="41"/>
        <v>0.86022698669439235</v>
      </c>
      <c r="G1159" s="4"/>
      <c r="H1159" s="51">
        <f t="shared" ca="1" si="42"/>
        <v>0.61302991349711811</v>
      </c>
      <c r="I1159" s="4"/>
      <c r="J1159" s="4"/>
      <c r="K1159" s="4"/>
      <c r="L1159" s="4"/>
    </row>
    <row r="1160" spans="1:12">
      <c r="A1160" s="4"/>
      <c r="B1160" s="4"/>
      <c r="C1160" s="4"/>
      <c r="D1160" s="4"/>
      <c r="E1160" s="4"/>
      <c r="F1160" s="51">
        <f t="shared" ca="1" si="41"/>
        <v>0.71151648227542796</v>
      </c>
      <c r="G1160" s="4"/>
      <c r="H1160" s="51">
        <f t="shared" ca="1" si="42"/>
        <v>0.42558188044186629</v>
      </c>
      <c r="I1160" s="4"/>
      <c r="J1160" s="4"/>
      <c r="K1160" s="4"/>
      <c r="L1160" s="4"/>
    </row>
    <row r="1161" spans="1:12">
      <c r="A1161" s="4"/>
      <c r="B1161" s="4"/>
      <c r="C1161" s="4"/>
      <c r="D1161" s="4"/>
      <c r="E1161" s="4"/>
      <c r="F1161" s="51">
        <f t="shared" ca="1" si="41"/>
        <v>0.44224206434574032</v>
      </c>
      <c r="G1161" s="4"/>
      <c r="H1161" s="51">
        <f t="shared" ca="1" si="42"/>
        <v>0.42931153316986137</v>
      </c>
      <c r="I1161" s="4"/>
      <c r="J1161" s="4"/>
      <c r="K1161" s="4"/>
      <c r="L1161" s="4"/>
    </row>
    <row r="1162" spans="1:12">
      <c r="A1162" s="4"/>
      <c r="B1162" s="4"/>
      <c r="C1162" s="4"/>
      <c r="D1162" s="4"/>
      <c r="E1162" s="4"/>
      <c r="F1162" s="51">
        <f t="shared" ca="1" si="41"/>
        <v>0.70085045491292119</v>
      </c>
      <c r="G1162" s="4"/>
      <c r="H1162" s="51">
        <f t="shared" ca="1" si="42"/>
        <v>0.35139912665639778</v>
      </c>
      <c r="I1162" s="4"/>
      <c r="J1162" s="4"/>
      <c r="K1162" s="4"/>
      <c r="L1162" s="4"/>
    </row>
    <row r="1163" spans="1:12">
      <c r="A1163" s="4"/>
      <c r="B1163" s="4"/>
      <c r="C1163" s="4"/>
      <c r="D1163" s="4"/>
      <c r="E1163" s="4"/>
      <c r="F1163" s="51">
        <f t="shared" ca="1" si="41"/>
        <v>0.3497656078569753</v>
      </c>
      <c r="G1163" s="4"/>
      <c r="H1163" s="51">
        <f t="shared" ca="1" si="42"/>
        <v>0.47999386221873608</v>
      </c>
      <c r="I1163" s="4"/>
      <c r="J1163" s="4"/>
      <c r="K1163" s="4"/>
      <c r="L1163" s="4"/>
    </row>
    <row r="1164" spans="1:12">
      <c r="A1164" s="4"/>
      <c r="B1164" s="4"/>
      <c r="C1164" s="4"/>
      <c r="D1164" s="4"/>
      <c r="E1164" s="4"/>
      <c r="F1164" s="51">
        <f t="shared" ca="1" si="41"/>
        <v>0.69177301668393487</v>
      </c>
      <c r="G1164" s="4"/>
      <c r="H1164" s="51">
        <f t="shared" ca="1" si="42"/>
        <v>0.44139557314117867</v>
      </c>
      <c r="I1164" s="4"/>
      <c r="J1164" s="4"/>
      <c r="K1164" s="4"/>
      <c r="L1164" s="4"/>
    </row>
    <row r="1165" spans="1:12">
      <c r="A1165" s="4"/>
      <c r="B1165" s="4"/>
      <c r="C1165" s="4"/>
      <c r="D1165" s="4"/>
      <c r="E1165" s="4"/>
      <c r="F1165" s="51">
        <f t="shared" ca="1" si="41"/>
        <v>0.69205425039840296</v>
      </c>
      <c r="G1165" s="4"/>
      <c r="H1165" s="51">
        <f t="shared" ca="1" si="42"/>
        <v>0.52960740876775858</v>
      </c>
      <c r="I1165" s="4"/>
      <c r="J1165" s="4"/>
      <c r="K1165" s="4"/>
      <c r="L1165" s="4"/>
    </row>
    <row r="1166" spans="1:12">
      <c r="A1166" s="4"/>
      <c r="B1166" s="4"/>
      <c r="C1166" s="4"/>
      <c r="D1166" s="4"/>
      <c r="E1166" s="4"/>
      <c r="F1166" s="51">
        <f t="shared" ca="1" si="41"/>
        <v>0.80517865746188277</v>
      </c>
      <c r="G1166" s="4"/>
      <c r="H1166" s="51">
        <f t="shared" ca="1" si="42"/>
        <v>0.37709675329731507</v>
      </c>
      <c r="I1166" s="4"/>
      <c r="J1166" s="4"/>
      <c r="K1166" s="4"/>
      <c r="L1166" s="4"/>
    </row>
    <row r="1167" spans="1:12">
      <c r="A1167" s="4"/>
      <c r="B1167" s="4"/>
      <c r="C1167" s="4"/>
      <c r="D1167" s="4"/>
      <c r="E1167" s="4"/>
      <c r="F1167" s="51">
        <f t="shared" ca="1" si="41"/>
        <v>0.76387048957777315</v>
      </c>
      <c r="G1167" s="4"/>
      <c r="H1167" s="51">
        <f t="shared" ca="1" si="42"/>
        <v>0.49260579788915448</v>
      </c>
      <c r="I1167" s="4"/>
      <c r="J1167" s="4"/>
      <c r="K1167" s="4"/>
      <c r="L1167" s="4"/>
    </row>
    <row r="1168" spans="1:12">
      <c r="A1168" s="4"/>
      <c r="B1168" s="4"/>
      <c r="C1168" s="4"/>
      <c r="D1168" s="4"/>
      <c r="E1168" s="4"/>
      <c r="F1168" s="51">
        <f t="shared" ca="1" si="41"/>
        <v>0.2759961294301706</v>
      </c>
      <c r="G1168" s="4"/>
      <c r="H1168" s="51">
        <f t="shared" ca="1" si="42"/>
        <v>0.37111371009151434</v>
      </c>
      <c r="I1168" s="4"/>
      <c r="J1168" s="4"/>
      <c r="K1168" s="4"/>
      <c r="L1168" s="4"/>
    </row>
    <row r="1169" spans="1:12">
      <c r="A1169" s="4"/>
      <c r="B1169" s="4"/>
      <c r="C1169" s="4"/>
      <c r="D1169" s="4"/>
      <c r="E1169" s="4"/>
      <c r="F1169" s="51">
        <f t="shared" ca="1" si="41"/>
        <v>0.9759655416984786</v>
      </c>
      <c r="G1169" s="4"/>
      <c r="H1169" s="51">
        <f t="shared" ca="1" si="42"/>
        <v>0.30855631174427217</v>
      </c>
      <c r="I1169" s="4"/>
      <c r="J1169" s="4"/>
      <c r="K1169" s="4"/>
      <c r="L1169" s="4"/>
    </row>
    <row r="1170" spans="1:12">
      <c r="A1170" s="4"/>
      <c r="B1170" s="4"/>
      <c r="C1170" s="4"/>
      <c r="D1170" s="4"/>
      <c r="E1170" s="4"/>
      <c r="F1170" s="51">
        <f t="shared" ca="1" si="41"/>
        <v>0.14134285756607923</v>
      </c>
      <c r="G1170" s="4"/>
      <c r="H1170" s="51">
        <f t="shared" ca="1" si="42"/>
        <v>0.33207087450143735</v>
      </c>
      <c r="I1170" s="4"/>
      <c r="J1170" s="4"/>
      <c r="K1170" s="4"/>
      <c r="L1170" s="4"/>
    </row>
    <row r="1171" spans="1:12">
      <c r="A1171" s="4"/>
      <c r="B1171" s="4"/>
      <c r="C1171" s="4"/>
      <c r="D1171" s="4"/>
      <c r="E1171" s="4"/>
      <c r="F1171" s="51">
        <f t="shared" ca="1" si="41"/>
        <v>0.80969302167017265</v>
      </c>
      <c r="G1171" s="4"/>
      <c r="H1171" s="51">
        <f t="shared" ca="1" si="42"/>
        <v>0.53175100363955718</v>
      </c>
      <c r="I1171" s="4"/>
      <c r="J1171" s="4"/>
      <c r="K1171" s="4"/>
      <c r="L1171" s="4"/>
    </row>
    <row r="1172" spans="1:12">
      <c r="A1172" s="4"/>
      <c r="B1172" s="4"/>
      <c r="C1172" s="4"/>
      <c r="D1172" s="4"/>
      <c r="E1172" s="4"/>
      <c r="F1172" s="51">
        <f t="shared" ca="1" si="41"/>
        <v>0.13277850736981656</v>
      </c>
      <c r="G1172" s="4"/>
      <c r="H1172" s="51">
        <f t="shared" ca="1" si="42"/>
        <v>0.32728123754001626</v>
      </c>
      <c r="I1172" s="4"/>
      <c r="J1172" s="4"/>
      <c r="K1172" s="4"/>
      <c r="L1172" s="4"/>
    </row>
    <row r="1173" spans="1:12">
      <c r="A1173" s="4"/>
      <c r="B1173" s="4"/>
      <c r="C1173" s="4"/>
      <c r="D1173" s="4"/>
      <c r="E1173" s="4"/>
      <c r="F1173" s="51">
        <f t="shared" ca="1" si="41"/>
        <v>0.26833628948353527</v>
      </c>
      <c r="G1173" s="4"/>
      <c r="H1173" s="51">
        <f t="shared" ca="1" si="42"/>
        <v>0.31146559563252374</v>
      </c>
      <c r="I1173" s="4"/>
      <c r="J1173" s="4"/>
      <c r="K1173" s="4"/>
      <c r="L1173" s="4"/>
    </row>
    <row r="1174" spans="1:12">
      <c r="A1174" s="4"/>
      <c r="B1174" s="4"/>
      <c r="C1174" s="4"/>
      <c r="D1174" s="4"/>
      <c r="E1174" s="4"/>
      <c r="F1174" s="51">
        <f t="shared" ca="1" si="41"/>
        <v>0.26546144803713723</v>
      </c>
      <c r="G1174" s="4"/>
      <c r="H1174" s="51">
        <f t="shared" ca="1" si="42"/>
        <v>0.47669451359680715</v>
      </c>
      <c r="I1174" s="4"/>
      <c r="J1174" s="4"/>
      <c r="K1174" s="4"/>
      <c r="L1174" s="4"/>
    </row>
    <row r="1175" spans="1:12">
      <c r="A1175" s="4"/>
      <c r="B1175" s="4"/>
      <c r="C1175" s="4"/>
      <c r="D1175" s="4"/>
      <c r="E1175" s="4"/>
      <c r="F1175" s="51">
        <f t="shared" ca="1" si="41"/>
        <v>0.61814268860622124</v>
      </c>
      <c r="G1175" s="4"/>
      <c r="H1175" s="51">
        <f t="shared" ca="1" si="42"/>
        <v>0.53853105499081777</v>
      </c>
      <c r="I1175" s="4"/>
      <c r="J1175" s="4"/>
      <c r="K1175" s="4"/>
      <c r="L1175" s="4"/>
    </row>
    <row r="1176" spans="1:12">
      <c r="A1176" s="4"/>
      <c r="B1176" s="4"/>
      <c r="C1176" s="4"/>
      <c r="D1176" s="4"/>
      <c r="E1176" s="4"/>
      <c r="F1176" s="51">
        <f t="shared" ca="1" si="41"/>
        <v>0.97017201660944541</v>
      </c>
      <c r="G1176" s="4"/>
      <c r="H1176" s="51">
        <f t="shared" ca="1" si="42"/>
        <v>0.47243654267707647</v>
      </c>
      <c r="I1176" s="4"/>
      <c r="J1176" s="4"/>
      <c r="K1176" s="4"/>
      <c r="L1176" s="4"/>
    </row>
    <row r="1177" spans="1:12">
      <c r="A1177" s="4"/>
      <c r="B1177" s="4"/>
      <c r="C1177" s="4"/>
      <c r="D1177" s="4"/>
      <c r="E1177" s="4"/>
      <c r="F1177" s="51">
        <f t="shared" ca="1" si="41"/>
        <v>0.66075084476684465</v>
      </c>
      <c r="G1177" s="4"/>
      <c r="H1177" s="51">
        <f t="shared" ca="1" si="42"/>
        <v>0.53274106917498398</v>
      </c>
      <c r="I1177" s="4"/>
      <c r="J1177" s="4"/>
      <c r="K1177" s="4"/>
      <c r="L1177" s="4"/>
    </row>
    <row r="1178" spans="1:12">
      <c r="A1178" s="4"/>
      <c r="B1178" s="4"/>
      <c r="C1178" s="4"/>
      <c r="D1178" s="4"/>
      <c r="E1178" s="4"/>
      <c r="F1178" s="51">
        <f t="shared" ca="1" si="41"/>
        <v>0.51057465532266</v>
      </c>
      <c r="G1178" s="4"/>
      <c r="H1178" s="51">
        <f t="shared" ca="1" si="42"/>
        <v>0.58033905794495144</v>
      </c>
      <c r="I1178" s="4"/>
      <c r="J1178" s="4"/>
      <c r="K1178" s="4"/>
      <c r="L1178" s="4"/>
    </row>
    <row r="1179" spans="1:12">
      <c r="A1179" s="4"/>
      <c r="B1179" s="4"/>
      <c r="C1179" s="4"/>
      <c r="D1179" s="4"/>
      <c r="E1179" s="4"/>
      <c r="F1179" s="51">
        <f t="shared" ca="1" si="41"/>
        <v>2.0694127824121722E-2</v>
      </c>
      <c r="G1179" s="4"/>
      <c r="H1179" s="51">
        <f t="shared" ca="1" si="42"/>
        <v>0.46436499497616479</v>
      </c>
      <c r="I1179" s="4"/>
      <c r="J1179" s="4"/>
      <c r="K1179" s="4"/>
      <c r="L1179" s="4"/>
    </row>
    <row r="1180" spans="1:12">
      <c r="A1180" s="4"/>
      <c r="B1180" s="4"/>
      <c r="C1180" s="4"/>
      <c r="D1180" s="4"/>
      <c r="E1180" s="4"/>
      <c r="F1180" s="51">
        <f t="shared" ca="1" si="41"/>
        <v>0.4950438338020603</v>
      </c>
      <c r="G1180" s="4"/>
      <c r="H1180" s="51">
        <f t="shared" ca="1" si="42"/>
        <v>0.35387573389951732</v>
      </c>
      <c r="I1180" s="4"/>
      <c r="J1180" s="4"/>
      <c r="K1180" s="4"/>
      <c r="L1180" s="4"/>
    </row>
    <row r="1181" spans="1:12">
      <c r="A1181" s="4"/>
      <c r="B1181" s="4"/>
      <c r="C1181" s="4"/>
      <c r="D1181" s="4"/>
      <c r="E1181" s="4"/>
      <c r="F1181" s="51">
        <f t="shared" ca="1" si="41"/>
        <v>0.76390515786058233</v>
      </c>
      <c r="G1181" s="4"/>
      <c r="H1181" s="51">
        <f t="shared" ca="1" si="42"/>
        <v>0.64018041041395624</v>
      </c>
      <c r="I1181" s="4"/>
      <c r="J1181" s="4"/>
      <c r="K1181" s="4"/>
      <c r="L1181" s="4"/>
    </row>
    <row r="1182" spans="1:12">
      <c r="A1182" s="4"/>
      <c r="B1182" s="4"/>
      <c r="C1182" s="4"/>
      <c r="D1182" s="4"/>
      <c r="E1182" s="4"/>
      <c r="F1182" s="51">
        <f t="shared" ca="1" si="41"/>
        <v>0.47065147153287612</v>
      </c>
      <c r="G1182" s="4"/>
      <c r="H1182" s="51">
        <f t="shared" ca="1" si="42"/>
        <v>0.22966217664303656</v>
      </c>
      <c r="I1182" s="4"/>
      <c r="J1182" s="4"/>
      <c r="K1182" s="4"/>
      <c r="L1182" s="4"/>
    </row>
    <row r="1183" spans="1:12">
      <c r="A1183" s="4"/>
      <c r="B1183" s="4"/>
      <c r="C1183" s="4"/>
      <c r="D1183" s="4"/>
      <c r="E1183" s="4"/>
      <c r="F1183" s="51">
        <f t="shared" ca="1" si="41"/>
        <v>0.2637920744362513</v>
      </c>
      <c r="G1183" s="4"/>
      <c r="H1183" s="51">
        <f t="shared" ca="1" si="42"/>
        <v>0.57926053820050338</v>
      </c>
      <c r="I1183" s="4"/>
      <c r="J1183" s="4"/>
      <c r="K1183" s="4"/>
      <c r="L1183" s="4"/>
    </row>
    <row r="1184" spans="1:12">
      <c r="A1184" s="4"/>
      <c r="B1184" s="4"/>
      <c r="C1184" s="4"/>
      <c r="D1184" s="4"/>
      <c r="E1184" s="4"/>
      <c r="F1184" s="51">
        <f t="shared" ca="1" si="41"/>
        <v>0.84257463558787604</v>
      </c>
      <c r="G1184" s="4"/>
      <c r="H1184" s="51">
        <f t="shared" ca="1" si="42"/>
        <v>0.42552647783062347</v>
      </c>
      <c r="I1184" s="4"/>
      <c r="J1184" s="4"/>
      <c r="K1184" s="4"/>
      <c r="L1184" s="4"/>
    </row>
    <row r="1185" spans="1:12">
      <c r="A1185" s="4"/>
      <c r="B1185" s="4"/>
      <c r="C1185" s="4"/>
      <c r="D1185" s="4"/>
      <c r="E1185" s="4"/>
      <c r="F1185" s="51">
        <f t="shared" ca="1" si="41"/>
        <v>0.78985328188828896</v>
      </c>
      <c r="G1185" s="4"/>
      <c r="H1185" s="51">
        <f t="shared" ca="1" si="42"/>
        <v>0.30736927279678145</v>
      </c>
      <c r="I1185" s="4"/>
      <c r="J1185" s="4"/>
      <c r="K1185" s="4"/>
      <c r="L1185" s="4"/>
    </row>
    <row r="1186" spans="1:12">
      <c r="A1186" s="4"/>
      <c r="B1186" s="4"/>
      <c r="C1186" s="4"/>
      <c r="D1186" s="4"/>
      <c r="E1186" s="4"/>
      <c r="F1186" s="51">
        <f t="shared" ca="1" si="41"/>
        <v>0.390370012951757</v>
      </c>
      <c r="G1186" s="4"/>
      <c r="H1186" s="51">
        <f t="shared" ca="1" si="42"/>
        <v>0.35766743074904828</v>
      </c>
      <c r="I1186" s="4"/>
      <c r="J1186" s="4"/>
      <c r="K1186" s="4"/>
      <c r="L1186" s="4"/>
    </row>
    <row r="1187" spans="1:12">
      <c r="A1187" s="4"/>
      <c r="B1187" s="4"/>
      <c r="C1187" s="4"/>
      <c r="D1187" s="4"/>
      <c r="E1187" s="4"/>
      <c r="F1187" s="51">
        <f t="shared" ca="1" si="41"/>
        <v>0.7545647232105076</v>
      </c>
      <c r="G1187" s="4"/>
      <c r="H1187" s="51">
        <f t="shared" ca="1" si="42"/>
        <v>0.49728774563358247</v>
      </c>
      <c r="I1187" s="4"/>
      <c r="J1187" s="4"/>
      <c r="K1187" s="4"/>
      <c r="L1187" s="4"/>
    </row>
    <row r="1188" spans="1:12">
      <c r="A1188" s="4"/>
      <c r="B1188" s="4"/>
      <c r="C1188" s="4"/>
      <c r="D1188" s="4"/>
      <c r="E1188" s="4"/>
      <c r="F1188" s="51">
        <f t="shared" ca="1" si="41"/>
        <v>6.161698255516268E-2</v>
      </c>
      <c r="G1188" s="4"/>
      <c r="H1188" s="51">
        <f t="shared" ca="1" si="42"/>
        <v>0.48118381202210936</v>
      </c>
      <c r="I1188" s="4"/>
      <c r="J1188" s="4"/>
      <c r="K1188" s="4"/>
      <c r="L1188" s="4"/>
    </row>
    <row r="1189" spans="1:12">
      <c r="A1189" s="4"/>
      <c r="B1189" s="4"/>
      <c r="C1189" s="4"/>
      <c r="D1189" s="4"/>
      <c r="E1189" s="4"/>
      <c r="F1189" s="51">
        <f t="shared" ca="1" si="41"/>
        <v>1.8327789763397218E-2</v>
      </c>
      <c r="G1189" s="4"/>
      <c r="H1189" s="51">
        <f t="shared" ca="1" si="42"/>
        <v>0.35735125774752297</v>
      </c>
      <c r="I1189" s="4"/>
      <c r="J1189" s="4"/>
      <c r="K1189" s="4"/>
      <c r="L1189" s="4"/>
    </row>
    <row r="1190" spans="1:12">
      <c r="A1190" s="4"/>
      <c r="B1190" s="4"/>
      <c r="C1190" s="4"/>
      <c r="D1190" s="4"/>
      <c r="E1190" s="4"/>
      <c r="F1190" s="51">
        <f t="shared" ca="1" si="41"/>
        <v>0.52667289136679818</v>
      </c>
      <c r="G1190" s="4"/>
      <c r="H1190" s="51">
        <f t="shared" ca="1" si="42"/>
        <v>0.6537601914753296</v>
      </c>
      <c r="I1190" s="4"/>
      <c r="J1190" s="4"/>
      <c r="K1190" s="4"/>
      <c r="L1190" s="4"/>
    </row>
    <row r="1191" spans="1:12">
      <c r="A1191" s="4"/>
      <c r="B1191" s="4"/>
      <c r="C1191" s="4"/>
      <c r="D1191" s="4"/>
      <c r="E1191" s="4"/>
      <c r="F1191" s="51">
        <f t="shared" ca="1" si="41"/>
        <v>0.30923298238926167</v>
      </c>
      <c r="G1191" s="4"/>
      <c r="H1191" s="51">
        <f t="shared" ca="1" si="42"/>
        <v>0.35891719148518941</v>
      </c>
      <c r="I1191" s="4"/>
      <c r="J1191" s="4"/>
      <c r="K1191" s="4"/>
      <c r="L1191" s="4"/>
    </row>
    <row r="1192" spans="1:12">
      <c r="A1192" s="4"/>
      <c r="B1192" s="4"/>
      <c r="C1192" s="4"/>
      <c r="D1192" s="4"/>
      <c r="E1192" s="4"/>
      <c r="F1192" s="51">
        <f t="shared" ca="1" si="41"/>
        <v>0.57717452621654175</v>
      </c>
      <c r="G1192" s="4"/>
      <c r="H1192" s="51">
        <f t="shared" ca="1" si="42"/>
        <v>0.18460892865259487</v>
      </c>
      <c r="I1192" s="4"/>
      <c r="J1192" s="4"/>
      <c r="K1192" s="4"/>
      <c r="L1192" s="4"/>
    </row>
    <row r="1193" spans="1:12">
      <c r="A1193" s="4"/>
      <c r="B1193" s="4"/>
      <c r="C1193" s="4"/>
      <c r="D1193" s="4"/>
      <c r="E1193" s="4"/>
      <c r="F1193" s="51">
        <f t="shared" ca="1" si="41"/>
        <v>0.97029386058907696</v>
      </c>
      <c r="G1193" s="4"/>
      <c r="H1193" s="51">
        <f t="shared" ca="1" si="42"/>
        <v>0.47379399741800959</v>
      </c>
      <c r="I1193" s="4"/>
      <c r="J1193" s="4"/>
      <c r="K1193" s="4"/>
      <c r="L1193" s="4"/>
    </row>
    <row r="1194" spans="1:12">
      <c r="A1194" s="4"/>
      <c r="B1194" s="4"/>
      <c r="C1194" s="4"/>
      <c r="D1194" s="4"/>
      <c r="E1194" s="4"/>
      <c r="F1194" s="51">
        <f t="shared" ca="1" si="41"/>
        <v>0.83487772376766634</v>
      </c>
      <c r="G1194" s="4"/>
      <c r="H1194" s="51">
        <f t="shared" ca="1" si="42"/>
        <v>0.39430309278898801</v>
      </c>
      <c r="I1194" s="4"/>
      <c r="J1194" s="4"/>
      <c r="K1194" s="4"/>
      <c r="L1194" s="4"/>
    </row>
    <row r="1195" spans="1:12">
      <c r="A1195" s="4"/>
      <c r="B1195" s="4"/>
      <c r="C1195" s="4"/>
      <c r="D1195" s="4"/>
      <c r="E1195" s="4"/>
      <c r="F1195" s="51">
        <f t="shared" ca="1" si="41"/>
        <v>0.14606777475645416</v>
      </c>
      <c r="G1195" s="4"/>
      <c r="H1195" s="51">
        <f t="shared" ca="1" si="42"/>
        <v>0.37669753514778997</v>
      </c>
      <c r="I1195" s="4"/>
      <c r="J1195" s="4"/>
      <c r="K1195" s="4"/>
      <c r="L1195" s="4"/>
    </row>
    <row r="1196" spans="1:12">
      <c r="A1196" s="4"/>
      <c r="B1196" s="4"/>
      <c r="C1196" s="4"/>
      <c r="D1196" s="4"/>
      <c r="E1196" s="4"/>
      <c r="F1196" s="51">
        <f t="shared" ca="1" si="41"/>
        <v>0.69988385151730514</v>
      </c>
      <c r="G1196" s="4"/>
      <c r="H1196" s="51">
        <f t="shared" ca="1" si="42"/>
        <v>0.42472606761357512</v>
      </c>
      <c r="I1196" s="4"/>
      <c r="J1196" s="4"/>
      <c r="K1196" s="4"/>
      <c r="L1196" s="4"/>
    </row>
    <row r="1197" spans="1:12">
      <c r="A1197" s="4"/>
      <c r="B1197" s="4"/>
      <c r="C1197" s="4"/>
      <c r="D1197" s="4"/>
      <c r="E1197" s="4"/>
      <c r="F1197" s="51">
        <f t="shared" ca="1" si="41"/>
        <v>8.9922894440421008E-2</v>
      </c>
      <c r="G1197" s="4"/>
      <c r="H1197" s="51">
        <f t="shared" ca="1" si="42"/>
        <v>0.59109423853633503</v>
      </c>
      <c r="I1197" s="4"/>
      <c r="J1197" s="4"/>
      <c r="K1197" s="4"/>
      <c r="L1197" s="4"/>
    </row>
    <row r="1198" spans="1:12">
      <c r="A1198" s="4"/>
      <c r="B1198" s="4"/>
      <c r="C1198" s="4"/>
      <c r="D1198" s="4"/>
      <c r="E1198" s="4"/>
      <c r="F1198" s="51">
        <f t="shared" ca="1" si="41"/>
        <v>0.76357762984078037</v>
      </c>
      <c r="G1198" s="4"/>
      <c r="H1198" s="51">
        <f t="shared" ca="1" si="42"/>
        <v>0.65075005508446815</v>
      </c>
      <c r="I1198" s="4"/>
      <c r="J1198" s="4"/>
      <c r="K1198" s="4"/>
      <c r="L1198" s="4"/>
    </row>
    <row r="1199" spans="1:12">
      <c r="A1199" s="4"/>
      <c r="B1199" s="4"/>
      <c r="C1199" s="4"/>
      <c r="D1199" s="4"/>
      <c r="E1199" s="4"/>
      <c r="F1199" s="51">
        <f t="shared" ca="1" si="41"/>
        <v>0.39739584241027093</v>
      </c>
      <c r="G1199" s="4"/>
      <c r="H1199" s="51">
        <f t="shared" ca="1" si="42"/>
        <v>0.36145105142403078</v>
      </c>
      <c r="I1199" s="4"/>
      <c r="J1199" s="4"/>
      <c r="K1199" s="4"/>
      <c r="L1199" s="4"/>
    </row>
    <row r="1200" spans="1:12">
      <c r="A1200" s="4"/>
      <c r="B1200" s="4"/>
      <c r="C1200" s="4"/>
      <c r="D1200" s="4"/>
      <c r="E1200" s="4"/>
      <c r="F1200" s="51">
        <f t="shared" ca="1" si="41"/>
        <v>0.14408658431997701</v>
      </c>
      <c r="G1200" s="4"/>
      <c r="H1200" s="51">
        <f t="shared" ca="1" si="42"/>
        <v>0.429117188361548</v>
      </c>
      <c r="I1200" s="4"/>
      <c r="J1200" s="4"/>
      <c r="K1200" s="4"/>
      <c r="L1200" s="4"/>
    </row>
    <row r="1201" spans="1:12">
      <c r="A1201" s="4"/>
      <c r="B1201" s="4"/>
      <c r="C1201" s="4"/>
      <c r="D1201" s="4"/>
      <c r="E1201" s="4"/>
      <c r="F1201" s="51">
        <f t="shared" ca="1" si="41"/>
        <v>0.78162409295890145</v>
      </c>
      <c r="G1201" s="4"/>
      <c r="H1201" s="51">
        <f t="shared" ca="1" si="42"/>
        <v>0.22873319974975437</v>
      </c>
      <c r="I1201" s="4"/>
      <c r="J1201" s="4"/>
      <c r="K1201" s="4"/>
      <c r="L1201" s="4"/>
    </row>
    <row r="1202" spans="1:12">
      <c r="A1202" s="4"/>
      <c r="B1202" s="4"/>
      <c r="C1202" s="4"/>
      <c r="D1202" s="4"/>
      <c r="E1202" s="4"/>
      <c r="F1202" s="51">
        <f t="shared" ca="1" si="41"/>
        <v>0.16977271112293768</v>
      </c>
      <c r="G1202" s="4"/>
      <c r="H1202" s="51">
        <f t="shared" ca="1" si="42"/>
        <v>0.62865676384405089</v>
      </c>
      <c r="I1202" s="4"/>
      <c r="J1202" s="4"/>
      <c r="K1202" s="4"/>
      <c r="L1202" s="4"/>
    </row>
    <row r="1203" spans="1:12">
      <c r="A1203" s="4"/>
      <c r="B1203" s="4"/>
      <c r="C1203" s="4"/>
      <c r="D1203" s="4"/>
      <c r="E1203" s="4"/>
      <c r="F1203" s="51">
        <f t="shared" ca="1" si="41"/>
        <v>0.74903194251138727</v>
      </c>
      <c r="G1203" s="4"/>
      <c r="H1203" s="51">
        <f t="shared" ca="1" si="42"/>
        <v>0.45890807705918346</v>
      </c>
      <c r="I1203" s="4"/>
      <c r="J1203" s="4"/>
      <c r="K1203" s="4"/>
      <c r="L1203" s="4"/>
    </row>
    <row r="1204" spans="1:12">
      <c r="A1204" s="4"/>
      <c r="B1204" s="4"/>
      <c r="C1204" s="4"/>
      <c r="D1204" s="4"/>
      <c r="E1204" s="4"/>
      <c r="F1204" s="51">
        <f t="shared" ca="1" si="41"/>
        <v>0.90843189271104852</v>
      </c>
      <c r="G1204" s="4"/>
      <c r="H1204" s="51">
        <f t="shared" ca="1" si="42"/>
        <v>0.87476983604150882</v>
      </c>
      <c r="I1204" s="4"/>
      <c r="J1204" s="4"/>
      <c r="K1204" s="4"/>
      <c r="L1204" s="4"/>
    </row>
    <row r="1205" spans="1:12">
      <c r="A1205" s="4"/>
      <c r="B1205" s="4"/>
      <c r="C1205" s="4"/>
      <c r="D1205" s="4"/>
      <c r="E1205" s="4"/>
      <c r="F1205" s="51">
        <f t="shared" ca="1" si="41"/>
        <v>0.679614666507529</v>
      </c>
      <c r="G1205" s="4"/>
      <c r="H1205" s="51">
        <f t="shared" ca="1" si="42"/>
        <v>0.71050134971023104</v>
      </c>
      <c r="I1205" s="4"/>
      <c r="J1205" s="4"/>
      <c r="K1205" s="4"/>
      <c r="L1205" s="4"/>
    </row>
    <row r="1206" spans="1:12">
      <c r="A1206" s="4"/>
      <c r="B1206" s="4"/>
      <c r="C1206" s="4"/>
      <c r="D1206" s="4"/>
      <c r="E1206" s="4"/>
      <c r="F1206" s="51">
        <f t="shared" ca="1" si="41"/>
        <v>0.96882975885977185</v>
      </c>
      <c r="G1206" s="4"/>
      <c r="H1206" s="51">
        <f t="shared" ca="1" si="42"/>
        <v>0.6350591860897109</v>
      </c>
      <c r="I1206" s="4"/>
      <c r="J1206" s="4"/>
      <c r="K1206" s="4"/>
      <c r="L1206" s="4"/>
    </row>
    <row r="1207" spans="1:12">
      <c r="A1207" s="4"/>
      <c r="B1207" s="4"/>
      <c r="C1207" s="4"/>
      <c r="D1207" s="4"/>
      <c r="E1207" s="4"/>
      <c r="F1207" s="51">
        <f t="shared" ca="1" si="41"/>
        <v>0.90617473789548009</v>
      </c>
      <c r="G1207" s="4"/>
      <c r="H1207" s="51">
        <f t="shared" ca="1" si="42"/>
        <v>0.37222991811767092</v>
      </c>
      <c r="I1207" s="4"/>
      <c r="J1207" s="4"/>
      <c r="K1207" s="4"/>
      <c r="L1207" s="4"/>
    </row>
    <row r="1208" spans="1:12">
      <c r="A1208" s="4"/>
      <c r="B1208" s="4"/>
      <c r="C1208" s="4"/>
      <c r="D1208" s="4"/>
      <c r="E1208" s="4"/>
      <c r="F1208" s="51">
        <f t="shared" ca="1" si="41"/>
        <v>0.7002649897922073</v>
      </c>
      <c r="G1208" s="4"/>
      <c r="H1208" s="51">
        <f t="shared" ca="1" si="42"/>
        <v>0.38357141037816378</v>
      </c>
      <c r="I1208" s="4"/>
      <c r="J1208" s="4"/>
      <c r="K1208" s="4"/>
      <c r="L1208" s="4"/>
    </row>
    <row r="1209" spans="1:12">
      <c r="A1209" s="4"/>
      <c r="B1209" s="4"/>
      <c r="C1209" s="4"/>
      <c r="D1209" s="4"/>
      <c r="E1209" s="4"/>
      <c r="F1209" s="51">
        <f t="shared" ca="1" si="41"/>
        <v>0.11584865409933487</v>
      </c>
      <c r="G1209" s="4"/>
      <c r="H1209" s="51">
        <f t="shared" ca="1" si="42"/>
        <v>0.31048388163303065</v>
      </c>
      <c r="I1209" s="4"/>
      <c r="J1209" s="4"/>
      <c r="K1209" s="4"/>
      <c r="L1209" s="4"/>
    </row>
    <row r="1210" spans="1:12">
      <c r="A1210" s="4"/>
      <c r="B1210" s="4"/>
      <c r="C1210" s="4"/>
      <c r="D1210" s="4"/>
      <c r="E1210" s="4"/>
      <c r="F1210" s="51">
        <f t="shared" ca="1" si="41"/>
        <v>0.85272442629528566</v>
      </c>
      <c r="G1210" s="4"/>
      <c r="H1210" s="51">
        <f t="shared" ca="1" si="42"/>
        <v>0.54799201271139542</v>
      </c>
      <c r="I1210" s="4"/>
      <c r="J1210" s="4"/>
      <c r="K1210" s="4"/>
      <c r="L1210" s="4"/>
    </row>
    <row r="1211" spans="1:12">
      <c r="A1211" s="4"/>
      <c r="B1211" s="4"/>
      <c r="C1211" s="4"/>
      <c r="D1211" s="4"/>
      <c r="E1211" s="4"/>
      <c r="F1211" s="51">
        <f t="shared" ca="1" si="41"/>
        <v>0.80278631118857424</v>
      </c>
      <c r="G1211" s="4"/>
      <c r="H1211" s="51">
        <f t="shared" ca="1" si="42"/>
        <v>0.54989569026482732</v>
      </c>
      <c r="I1211" s="4"/>
      <c r="J1211" s="4"/>
      <c r="K1211" s="4"/>
      <c r="L1211" s="4"/>
    </row>
    <row r="1212" spans="1:12">
      <c r="A1212" s="4"/>
      <c r="B1212" s="4"/>
      <c r="C1212" s="4"/>
      <c r="D1212" s="4"/>
      <c r="E1212" s="4"/>
      <c r="F1212" s="51">
        <f t="shared" ca="1" si="41"/>
        <v>0.12874762488046321</v>
      </c>
      <c r="G1212" s="4"/>
      <c r="H1212" s="51">
        <f t="shared" ca="1" si="42"/>
        <v>0.41061336225820316</v>
      </c>
      <c r="I1212" s="4"/>
      <c r="J1212" s="4"/>
      <c r="K1212" s="4"/>
      <c r="L1212" s="4"/>
    </row>
    <row r="1213" spans="1:12">
      <c r="A1213" s="4"/>
      <c r="B1213" s="4"/>
      <c r="C1213" s="4"/>
      <c r="D1213" s="4"/>
      <c r="E1213" s="4"/>
      <c r="F1213" s="51">
        <f t="shared" ca="1" si="41"/>
        <v>0.99080038833187767</v>
      </c>
      <c r="G1213" s="4"/>
      <c r="H1213" s="51">
        <f t="shared" ca="1" si="42"/>
        <v>0.51170551206957127</v>
      </c>
      <c r="I1213" s="4"/>
      <c r="J1213" s="4"/>
      <c r="K1213" s="4"/>
      <c r="L1213" s="4"/>
    </row>
    <row r="1214" spans="1:12">
      <c r="A1214" s="4"/>
      <c r="B1214" s="4"/>
      <c r="C1214" s="4"/>
      <c r="D1214" s="4"/>
      <c r="E1214" s="4"/>
      <c r="F1214" s="51">
        <f t="shared" ca="1" si="41"/>
        <v>0.97296310945009412</v>
      </c>
      <c r="G1214" s="4"/>
      <c r="H1214" s="51">
        <f t="shared" ca="1" si="42"/>
        <v>0.55177246245492717</v>
      </c>
      <c r="I1214" s="4"/>
      <c r="J1214" s="4"/>
      <c r="K1214" s="4"/>
      <c r="L1214" s="4"/>
    </row>
    <row r="1215" spans="1:12">
      <c r="A1215" s="4"/>
      <c r="B1215" s="4"/>
      <c r="C1215" s="4"/>
      <c r="D1215" s="4"/>
      <c r="E1215" s="4"/>
      <c r="F1215" s="51">
        <f t="shared" ref="F1215:F1229" ca="1" si="43">RAND()</f>
        <v>0.47699774542575835</v>
      </c>
      <c r="G1215" s="4"/>
      <c r="H1215" s="51">
        <f t="shared" ref="H1215:H1229" ca="1" si="44">(RAND()+RAND()+RAND()+RAND())/4</f>
        <v>0.39483898989717969</v>
      </c>
      <c r="I1215" s="4"/>
      <c r="J1215" s="4"/>
      <c r="K1215" s="4"/>
      <c r="L1215" s="4"/>
    </row>
    <row r="1216" spans="1:12">
      <c r="A1216" s="4"/>
      <c r="B1216" s="4"/>
      <c r="C1216" s="4"/>
      <c r="D1216" s="4"/>
      <c r="E1216" s="4"/>
      <c r="F1216" s="51">
        <f t="shared" ca="1" si="43"/>
        <v>0.43433954958903398</v>
      </c>
      <c r="G1216" s="4"/>
      <c r="H1216" s="51">
        <f t="shared" ca="1" si="44"/>
        <v>0.39299449694175759</v>
      </c>
      <c r="I1216" s="4"/>
      <c r="J1216" s="4"/>
      <c r="K1216" s="4"/>
      <c r="L1216" s="4"/>
    </row>
    <row r="1217" spans="1:12">
      <c r="A1217" s="4"/>
      <c r="B1217" s="4"/>
      <c r="C1217" s="4"/>
      <c r="D1217" s="4"/>
      <c r="E1217" s="4"/>
      <c r="F1217" s="51">
        <f t="shared" ca="1" si="43"/>
        <v>0.81606021138966589</v>
      </c>
      <c r="G1217" s="4"/>
      <c r="H1217" s="51">
        <f t="shared" ca="1" si="44"/>
        <v>0.73229211294397645</v>
      </c>
      <c r="I1217" s="4"/>
      <c r="J1217" s="4"/>
      <c r="K1217" s="4"/>
      <c r="L1217" s="4"/>
    </row>
    <row r="1218" spans="1:12">
      <c r="A1218" s="4"/>
      <c r="B1218" s="4"/>
      <c r="C1218" s="4"/>
      <c r="D1218" s="4"/>
      <c r="E1218" s="4"/>
      <c r="F1218" s="51">
        <f t="shared" ca="1" si="43"/>
        <v>0.38826700205246978</v>
      </c>
      <c r="G1218" s="4"/>
      <c r="H1218" s="51">
        <f t="shared" ca="1" si="44"/>
        <v>0.58269688370584849</v>
      </c>
      <c r="I1218" s="4"/>
      <c r="J1218" s="4"/>
      <c r="K1218" s="4"/>
      <c r="L1218" s="4"/>
    </row>
    <row r="1219" spans="1:12">
      <c r="A1219" s="4"/>
      <c r="B1219" s="4"/>
      <c r="C1219" s="4"/>
      <c r="D1219" s="4"/>
      <c r="E1219" s="4"/>
      <c r="F1219" s="51">
        <f t="shared" ca="1" si="43"/>
        <v>8.4312379340404586E-2</v>
      </c>
      <c r="G1219" s="4"/>
      <c r="H1219" s="51">
        <f t="shared" ca="1" si="44"/>
        <v>0.2153857719453911</v>
      </c>
      <c r="I1219" s="4"/>
      <c r="J1219" s="4"/>
      <c r="K1219" s="4"/>
      <c r="L1219" s="4"/>
    </row>
    <row r="1220" spans="1:12">
      <c r="A1220" s="4"/>
      <c r="B1220" s="4"/>
      <c r="C1220" s="4"/>
      <c r="D1220" s="4"/>
      <c r="E1220" s="4"/>
      <c r="F1220" s="51">
        <f t="shared" ca="1" si="43"/>
        <v>0.24959501689355146</v>
      </c>
      <c r="G1220" s="4"/>
      <c r="H1220" s="51">
        <f t="shared" ca="1" si="44"/>
        <v>0.78392437362095369</v>
      </c>
      <c r="I1220" s="4"/>
      <c r="J1220" s="4"/>
      <c r="K1220" s="4"/>
      <c r="L1220" s="4"/>
    </row>
    <row r="1221" spans="1:12">
      <c r="A1221" s="4"/>
      <c r="B1221" s="4"/>
      <c r="C1221" s="4"/>
      <c r="D1221" s="4"/>
      <c r="E1221" s="4"/>
      <c r="F1221" s="51">
        <f t="shared" ca="1" si="43"/>
        <v>0.23991216260646286</v>
      </c>
      <c r="G1221" s="4"/>
      <c r="H1221" s="51">
        <f t="shared" ca="1" si="44"/>
        <v>0.47370482334695874</v>
      </c>
      <c r="I1221" s="4"/>
      <c r="J1221" s="4"/>
      <c r="K1221" s="4"/>
      <c r="L1221" s="4"/>
    </row>
    <row r="1222" spans="1:12">
      <c r="A1222" s="4"/>
      <c r="B1222" s="4"/>
      <c r="C1222" s="4"/>
      <c r="D1222" s="4"/>
      <c r="E1222" s="4"/>
      <c r="F1222" s="51">
        <f t="shared" ca="1" si="43"/>
        <v>0.82961844135352414</v>
      </c>
      <c r="G1222" s="4"/>
      <c r="H1222" s="51">
        <f t="shared" ca="1" si="44"/>
        <v>0.54448374043786529</v>
      </c>
      <c r="I1222" s="4"/>
      <c r="J1222" s="4"/>
      <c r="K1222" s="4"/>
      <c r="L1222" s="4"/>
    </row>
    <row r="1223" spans="1:12">
      <c r="A1223" s="4"/>
      <c r="B1223" s="4"/>
      <c r="C1223" s="4"/>
      <c r="D1223" s="4"/>
      <c r="E1223" s="4"/>
      <c r="F1223" s="51">
        <f t="shared" ca="1" si="43"/>
        <v>0.61499458210792068</v>
      </c>
      <c r="G1223" s="4"/>
      <c r="H1223" s="51">
        <f t="shared" ca="1" si="44"/>
        <v>0.45887580544129669</v>
      </c>
      <c r="I1223" s="4"/>
      <c r="J1223" s="4"/>
      <c r="K1223" s="4"/>
      <c r="L1223" s="4"/>
    </row>
    <row r="1224" spans="1:12">
      <c r="A1224" s="4"/>
      <c r="B1224" s="4"/>
      <c r="C1224" s="4"/>
      <c r="D1224" s="4"/>
      <c r="E1224" s="4"/>
      <c r="F1224" s="51">
        <f t="shared" ca="1" si="43"/>
        <v>0.11530613523603683</v>
      </c>
      <c r="G1224" s="4"/>
      <c r="H1224" s="51">
        <f t="shared" ca="1" si="44"/>
        <v>0.42084627782083395</v>
      </c>
      <c r="I1224" s="4"/>
      <c r="J1224" s="4"/>
      <c r="K1224" s="4"/>
      <c r="L1224" s="4"/>
    </row>
    <row r="1225" spans="1:12">
      <c r="A1225" s="4"/>
      <c r="B1225" s="4"/>
      <c r="C1225" s="4"/>
      <c r="D1225" s="4"/>
      <c r="E1225" s="4"/>
      <c r="F1225" s="51">
        <f t="shared" ca="1" si="43"/>
        <v>1.9588393718045438E-2</v>
      </c>
      <c r="G1225" s="4"/>
      <c r="H1225" s="51">
        <f t="shared" ca="1" si="44"/>
        <v>0.41138518696716753</v>
      </c>
      <c r="I1225" s="4"/>
      <c r="J1225" s="4"/>
      <c r="K1225" s="4"/>
      <c r="L1225" s="4"/>
    </row>
    <row r="1226" spans="1:12">
      <c r="A1226" s="4"/>
      <c r="B1226" s="4"/>
      <c r="C1226" s="4"/>
      <c r="D1226" s="4"/>
      <c r="E1226" s="4"/>
      <c r="F1226" s="51">
        <f t="shared" ca="1" si="43"/>
        <v>0.23137173560348923</v>
      </c>
      <c r="G1226" s="4"/>
      <c r="H1226" s="51">
        <f t="shared" ca="1" si="44"/>
        <v>0.60670483941221498</v>
      </c>
      <c r="I1226" s="4"/>
      <c r="J1226" s="4"/>
      <c r="K1226" s="4"/>
      <c r="L1226" s="4"/>
    </row>
    <row r="1227" spans="1:12">
      <c r="A1227" s="4"/>
      <c r="B1227" s="4"/>
      <c r="C1227" s="4"/>
      <c r="D1227" s="4"/>
      <c r="E1227" s="4"/>
      <c r="F1227" s="51">
        <f t="shared" ca="1" si="43"/>
        <v>0.74860536696995061</v>
      </c>
      <c r="G1227" s="4"/>
      <c r="H1227" s="51">
        <f t="shared" ca="1" si="44"/>
        <v>0.71157320276881075</v>
      </c>
      <c r="I1227" s="4"/>
      <c r="J1227" s="4"/>
      <c r="K1227" s="4"/>
      <c r="L1227" s="4"/>
    </row>
    <row r="1228" spans="1:12">
      <c r="A1228" s="4"/>
      <c r="B1228" s="4"/>
      <c r="C1228" s="4"/>
      <c r="D1228" s="4"/>
      <c r="E1228" s="4"/>
      <c r="F1228" s="51">
        <f t="shared" ca="1" si="43"/>
        <v>0.78667717413345184</v>
      </c>
      <c r="G1228" s="4"/>
      <c r="H1228" s="51">
        <f t="shared" ca="1" si="44"/>
        <v>0.44054343017689335</v>
      </c>
      <c r="I1228" s="4"/>
      <c r="J1228" s="4"/>
      <c r="K1228" s="4"/>
      <c r="L1228" s="4"/>
    </row>
    <row r="1229" spans="1:12">
      <c r="A1229" s="4"/>
      <c r="B1229" s="4"/>
      <c r="C1229" s="4"/>
      <c r="D1229" s="4"/>
      <c r="E1229" s="4"/>
      <c r="F1229" s="51">
        <f t="shared" ca="1" si="43"/>
        <v>0.88634523133693743</v>
      </c>
      <c r="G1229" s="4"/>
      <c r="H1229" s="51">
        <f t="shared" ca="1" si="44"/>
        <v>0.48908889656110244</v>
      </c>
      <c r="I1229" s="4"/>
      <c r="J1229" s="4"/>
      <c r="K1229" s="4"/>
      <c r="L1229" s="4"/>
    </row>
    <row r="1230" spans="1:12">
      <c r="A1230" s="4"/>
      <c r="B1230" s="4"/>
      <c r="C1230" s="4"/>
      <c r="D1230" s="4"/>
      <c r="E1230" s="4"/>
      <c r="F1230" s="51">
        <f ca="1">RAND()</f>
        <v>0.33836593441944818</v>
      </c>
      <c r="G1230" s="4"/>
      <c r="H1230" s="51">
        <f ca="1">(RAND()+RAND()+RAND()+RAND())/4</f>
        <v>0.55888461049324067</v>
      </c>
      <c r="I1230" s="4"/>
      <c r="J1230" s="4"/>
      <c r="K1230" s="4"/>
      <c r="L1230" s="4"/>
    </row>
    <row r="1231" spans="1:12">
      <c r="A1231" s="4"/>
      <c r="B1231" s="4"/>
      <c r="C1231" s="4"/>
      <c r="D1231" s="4"/>
      <c r="E1231" s="4"/>
      <c r="F1231" s="51">
        <f t="shared" ref="F1231:F1294" ca="1" si="45">RAND()</f>
        <v>0.97421111011111428</v>
      </c>
      <c r="G1231" s="4"/>
      <c r="H1231" s="51">
        <f t="shared" ref="H1231:H1294" ca="1" si="46">(RAND()+RAND()+RAND()+RAND())/4</f>
        <v>0.4768106672641485</v>
      </c>
      <c r="I1231" s="4"/>
      <c r="J1231" s="4"/>
      <c r="K1231" s="4"/>
      <c r="L1231" s="4"/>
    </row>
    <row r="1232" spans="1:12">
      <c r="A1232" s="4"/>
      <c r="B1232" s="4"/>
      <c r="C1232" s="4"/>
      <c r="D1232" s="4"/>
      <c r="E1232" s="4"/>
      <c r="F1232" s="51">
        <f t="shared" ca="1" si="45"/>
        <v>0.8508154684641287</v>
      </c>
      <c r="G1232" s="4"/>
      <c r="H1232" s="51">
        <f t="shared" ca="1" si="46"/>
        <v>0.69431530952196441</v>
      </c>
      <c r="I1232" s="4"/>
      <c r="J1232" s="4"/>
      <c r="K1232" s="4"/>
      <c r="L1232" s="4"/>
    </row>
    <row r="1233" spans="1:12">
      <c r="A1233" s="4"/>
      <c r="B1233" s="4"/>
      <c r="C1233" s="4"/>
      <c r="D1233" s="4"/>
      <c r="E1233" s="4"/>
      <c r="F1233" s="51">
        <f t="shared" ca="1" si="45"/>
        <v>0.29602420602036617</v>
      </c>
      <c r="G1233" s="4"/>
      <c r="H1233" s="51">
        <f t="shared" ca="1" si="46"/>
        <v>0.44904123703482196</v>
      </c>
      <c r="I1233" s="4"/>
      <c r="J1233" s="4"/>
      <c r="K1233" s="4"/>
      <c r="L1233" s="4"/>
    </row>
    <row r="1234" spans="1:12">
      <c r="A1234" s="4"/>
      <c r="B1234" s="4"/>
      <c r="C1234" s="4"/>
      <c r="D1234" s="4"/>
      <c r="E1234" s="4"/>
      <c r="F1234" s="51">
        <f t="shared" ca="1" si="45"/>
        <v>0.23406774746037051</v>
      </c>
      <c r="G1234" s="4"/>
      <c r="H1234" s="51">
        <f t="shared" ca="1" si="46"/>
        <v>0.40750154653725074</v>
      </c>
      <c r="I1234" s="4"/>
      <c r="J1234" s="4"/>
      <c r="K1234" s="4"/>
      <c r="L1234" s="4"/>
    </row>
    <row r="1235" spans="1:12">
      <c r="A1235" s="4"/>
      <c r="B1235" s="4"/>
      <c r="C1235" s="4"/>
      <c r="D1235" s="4"/>
      <c r="E1235" s="4"/>
      <c r="F1235" s="51">
        <f t="shared" ca="1" si="45"/>
        <v>0.96564596040120998</v>
      </c>
      <c r="G1235" s="4"/>
      <c r="H1235" s="51">
        <f t="shared" ca="1" si="46"/>
        <v>0.47836222239359333</v>
      </c>
      <c r="I1235" s="4"/>
      <c r="J1235" s="4"/>
      <c r="K1235" s="4"/>
      <c r="L1235" s="4"/>
    </row>
    <row r="1236" spans="1:12">
      <c r="A1236" s="4"/>
      <c r="B1236" s="4"/>
      <c r="C1236" s="4"/>
      <c r="D1236" s="4"/>
      <c r="E1236" s="4"/>
      <c r="F1236" s="51">
        <f t="shared" ca="1" si="45"/>
        <v>0.74152285765545778</v>
      </c>
      <c r="G1236" s="4"/>
      <c r="H1236" s="51">
        <f t="shared" ca="1" si="46"/>
        <v>0.30212227843445982</v>
      </c>
      <c r="I1236" s="4"/>
      <c r="J1236" s="4"/>
      <c r="K1236" s="4"/>
      <c r="L1236" s="4"/>
    </row>
    <row r="1237" spans="1:12">
      <c r="A1237" s="4"/>
      <c r="B1237" s="4"/>
      <c r="C1237" s="4"/>
      <c r="D1237" s="4"/>
      <c r="E1237" s="4"/>
      <c r="F1237" s="51">
        <f t="shared" ca="1" si="45"/>
        <v>0.1363000328701035</v>
      </c>
      <c r="G1237" s="4"/>
      <c r="H1237" s="51">
        <f t="shared" ca="1" si="46"/>
        <v>0.59360947709640377</v>
      </c>
      <c r="I1237" s="4"/>
      <c r="J1237" s="4"/>
      <c r="K1237" s="4"/>
      <c r="L1237" s="4"/>
    </row>
    <row r="1238" spans="1:12">
      <c r="A1238" s="4"/>
      <c r="B1238" s="4"/>
      <c r="C1238" s="4"/>
      <c r="D1238" s="4"/>
      <c r="E1238" s="4"/>
      <c r="F1238" s="51">
        <f t="shared" ca="1" si="45"/>
        <v>6.6670944536728172E-2</v>
      </c>
      <c r="G1238" s="4"/>
      <c r="H1238" s="51">
        <f t="shared" ca="1" si="46"/>
        <v>0.51456707161057569</v>
      </c>
      <c r="I1238" s="4"/>
      <c r="J1238" s="4"/>
      <c r="K1238" s="4"/>
      <c r="L1238" s="4"/>
    </row>
    <row r="1239" spans="1:12">
      <c r="A1239" s="4"/>
      <c r="B1239" s="4"/>
      <c r="C1239" s="4"/>
      <c r="D1239" s="4"/>
      <c r="E1239" s="4"/>
      <c r="F1239" s="51">
        <f t="shared" ca="1" si="45"/>
        <v>0.58652492348075447</v>
      </c>
      <c r="G1239" s="4"/>
      <c r="H1239" s="51">
        <f t="shared" ca="1" si="46"/>
        <v>0.36043648303603776</v>
      </c>
      <c r="I1239" s="4"/>
      <c r="J1239" s="4"/>
      <c r="K1239" s="4"/>
      <c r="L1239" s="4"/>
    </row>
    <row r="1240" spans="1:12">
      <c r="A1240" s="4"/>
      <c r="B1240" s="4"/>
      <c r="C1240" s="4"/>
      <c r="D1240" s="4"/>
      <c r="E1240" s="4"/>
      <c r="F1240" s="51">
        <f t="shared" ca="1" si="45"/>
        <v>0.11004048008398004</v>
      </c>
      <c r="G1240" s="4"/>
      <c r="H1240" s="51">
        <f t="shared" ca="1" si="46"/>
        <v>0.43645643887302898</v>
      </c>
      <c r="I1240" s="4"/>
      <c r="J1240" s="4"/>
      <c r="K1240" s="4"/>
      <c r="L1240" s="4"/>
    </row>
    <row r="1241" spans="1:12">
      <c r="A1241" s="4"/>
      <c r="B1241" s="4"/>
      <c r="C1241" s="4"/>
      <c r="D1241" s="4"/>
      <c r="E1241" s="4"/>
      <c r="F1241" s="51">
        <f t="shared" ca="1" si="45"/>
        <v>0.6819142496253634</v>
      </c>
      <c r="G1241" s="4"/>
      <c r="H1241" s="51">
        <f t="shared" ca="1" si="46"/>
        <v>0.42696132109644425</v>
      </c>
      <c r="I1241" s="4"/>
      <c r="J1241" s="4"/>
      <c r="K1241" s="4"/>
      <c r="L1241" s="4"/>
    </row>
    <row r="1242" spans="1:12">
      <c r="A1242" s="4"/>
      <c r="B1242" s="4"/>
      <c r="C1242" s="4"/>
      <c r="D1242" s="4"/>
      <c r="E1242" s="4"/>
      <c r="F1242" s="51">
        <f t="shared" ca="1" si="45"/>
        <v>0.70903580329538418</v>
      </c>
      <c r="G1242" s="4"/>
      <c r="H1242" s="51">
        <f t="shared" ca="1" si="46"/>
        <v>0.16030234218464123</v>
      </c>
      <c r="I1242" s="4"/>
      <c r="J1242" s="4"/>
      <c r="K1242" s="4"/>
      <c r="L1242" s="4"/>
    </row>
    <row r="1243" spans="1:12">
      <c r="A1243" s="4"/>
      <c r="B1243" s="4"/>
      <c r="C1243" s="4"/>
      <c r="D1243" s="4"/>
      <c r="E1243" s="4"/>
      <c r="F1243" s="51">
        <f t="shared" ca="1" si="45"/>
        <v>0.5530478009651576</v>
      </c>
      <c r="G1243" s="4"/>
      <c r="H1243" s="51">
        <f t="shared" ca="1" si="46"/>
        <v>0.44478558164076243</v>
      </c>
      <c r="I1243" s="4"/>
      <c r="J1243" s="4"/>
      <c r="K1243" s="4"/>
      <c r="L1243" s="4"/>
    </row>
    <row r="1244" spans="1:12">
      <c r="A1244" s="4"/>
      <c r="B1244" s="4"/>
      <c r="C1244" s="4"/>
      <c r="D1244" s="4"/>
      <c r="E1244" s="4"/>
      <c r="F1244" s="51">
        <f t="shared" ca="1" si="45"/>
        <v>0.24819387184344888</v>
      </c>
      <c r="G1244" s="4"/>
      <c r="H1244" s="51">
        <f t="shared" ca="1" si="46"/>
        <v>0.46200507860457485</v>
      </c>
      <c r="I1244" s="4"/>
      <c r="J1244" s="4"/>
      <c r="K1244" s="4"/>
      <c r="L1244" s="4"/>
    </row>
    <row r="1245" spans="1:12">
      <c r="A1245" s="4"/>
      <c r="B1245" s="4"/>
      <c r="C1245" s="4"/>
      <c r="D1245" s="4"/>
      <c r="E1245" s="4"/>
      <c r="F1245" s="51">
        <f t="shared" ca="1" si="45"/>
        <v>0.56812848657957415</v>
      </c>
      <c r="G1245" s="4"/>
      <c r="H1245" s="51">
        <f t="shared" ca="1" si="46"/>
        <v>0.45963918202897097</v>
      </c>
      <c r="I1245" s="4"/>
      <c r="J1245" s="4"/>
      <c r="K1245" s="4"/>
      <c r="L1245" s="4"/>
    </row>
    <row r="1246" spans="1:12">
      <c r="A1246" s="4"/>
      <c r="B1246" s="4"/>
      <c r="C1246" s="4"/>
      <c r="D1246" s="4"/>
      <c r="E1246" s="4"/>
      <c r="F1246" s="51">
        <f t="shared" ca="1" si="45"/>
        <v>8.3617008137455207E-2</v>
      </c>
      <c r="G1246" s="4"/>
      <c r="H1246" s="51">
        <f t="shared" ca="1" si="46"/>
        <v>0.53730750568322361</v>
      </c>
      <c r="I1246" s="4"/>
      <c r="J1246" s="4"/>
      <c r="K1246" s="4"/>
      <c r="L1246" s="4"/>
    </row>
    <row r="1247" spans="1:12">
      <c r="A1247" s="4"/>
      <c r="B1247" s="4"/>
      <c r="C1247" s="4"/>
      <c r="D1247" s="4"/>
      <c r="E1247" s="4"/>
      <c r="F1247" s="51">
        <f t="shared" ca="1" si="45"/>
        <v>0.36702896780861016</v>
      </c>
      <c r="G1247" s="4"/>
      <c r="H1247" s="51">
        <f t="shared" ca="1" si="46"/>
        <v>0.33883903415209288</v>
      </c>
      <c r="I1247" s="4"/>
      <c r="J1247" s="4"/>
      <c r="K1247" s="4"/>
      <c r="L1247" s="4"/>
    </row>
    <row r="1248" spans="1:12">
      <c r="A1248" s="4"/>
      <c r="B1248" s="4"/>
      <c r="C1248" s="4"/>
      <c r="D1248" s="4"/>
      <c r="E1248" s="4"/>
      <c r="F1248" s="51">
        <f t="shared" ca="1" si="45"/>
        <v>0.3026924232104049</v>
      </c>
      <c r="G1248" s="4"/>
      <c r="H1248" s="51">
        <f t="shared" ca="1" si="46"/>
        <v>0.53742717016785713</v>
      </c>
      <c r="I1248" s="4"/>
      <c r="J1248" s="4"/>
      <c r="K1248" s="4"/>
      <c r="L1248" s="4"/>
    </row>
    <row r="1249" spans="1:12">
      <c r="A1249" s="4"/>
      <c r="B1249" s="4"/>
      <c r="C1249" s="4"/>
      <c r="D1249" s="4"/>
      <c r="E1249" s="4"/>
      <c r="F1249" s="51">
        <f t="shared" ca="1" si="45"/>
        <v>0.44834332829864254</v>
      </c>
      <c r="G1249" s="4"/>
      <c r="H1249" s="51">
        <f t="shared" ca="1" si="46"/>
        <v>0.42253439304610541</v>
      </c>
      <c r="I1249" s="4"/>
      <c r="J1249" s="4"/>
      <c r="K1249" s="4"/>
      <c r="L1249" s="4"/>
    </row>
    <row r="1250" spans="1:12">
      <c r="A1250" s="4"/>
      <c r="B1250" s="4"/>
      <c r="C1250" s="4"/>
      <c r="D1250" s="4"/>
      <c r="E1250" s="4"/>
      <c r="F1250" s="51">
        <f t="shared" ca="1" si="45"/>
        <v>0.19100996853845487</v>
      </c>
      <c r="G1250" s="4"/>
      <c r="H1250" s="51">
        <f t="shared" ca="1" si="46"/>
        <v>0.50191648920507448</v>
      </c>
      <c r="I1250" s="4"/>
      <c r="J1250" s="4"/>
      <c r="K1250" s="4"/>
      <c r="L1250" s="4"/>
    </row>
    <row r="1251" spans="1:12">
      <c r="A1251" s="4"/>
      <c r="B1251" s="4"/>
      <c r="C1251" s="4"/>
      <c r="D1251" s="4"/>
      <c r="E1251" s="4"/>
      <c r="F1251" s="51">
        <f t="shared" ca="1" si="45"/>
        <v>0.92007661061491886</v>
      </c>
      <c r="G1251" s="4"/>
      <c r="H1251" s="51">
        <f t="shared" ca="1" si="46"/>
        <v>0.57099748261925332</v>
      </c>
      <c r="I1251" s="4"/>
      <c r="J1251" s="4"/>
      <c r="K1251" s="4"/>
      <c r="L1251" s="4"/>
    </row>
    <row r="1252" spans="1:12">
      <c r="A1252" s="4"/>
      <c r="B1252" s="4"/>
      <c r="C1252" s="4"/>
      <c r="D1252" s="4"/>
      <c r="E1252" s="4"/>
      <c r="F1252" s="51">
        <f t="shared" ca="1" si="45"/>
        <v>0.80789690303146511</v>
      </c>
      <c r="G1252" s="4"/>
      <c r="H1252" s="51">
        <f t="shared" ca="1" si="46"/>
        <v>0.52412602239855199</v>
      </c>
      <c r="I1252" s="4"/>
      <c r="J1252" s="4"/>
      <c r="K1252" s="4"/>
      <c r="L1252" s="4"/>
    </row>
    <row r="1253" spans="1:12">
      <c r="A1253" s="4"/>
      <c r="B1253" s="4"/>
      <c r="C1253" s="4"/>
      <c r="D1253" s="4"/>
      <c r="E1253" s="4"/>
      <c r="F1253" s="51">
        <f t="shared" ca="1" si="45"/>
        <v>0.3922631454909391</v>
      </c>
      <c r="G1253" s="4"/>
      <c r="H1253" s="51">
        <f t="shared" ca="1" si="46"/>
        <v>0.49466036311050599</v>
      </c>
      <c r="I1253" s="4"/>
      <c r="J1253" s="4"/>
      <c r="K1253" s="4"/>
      <c r="L1253" s="4"/>
    </row>
    <row r="1254" spans="1:12">
      <c r="A1254" s="4"/>
      <c r="B1254" s="4"/>
      <c r="C1254" s="4"/>
      <c r="D1254" s="4"/>
      <c r="E1254" s="4"/>
      <c r="F1254" s="51">
        <f t="shared" ca="1" si="45"/>
        <v>5.3210337064961144E-2</v>
      </c>
      <c r="G1254" s="4"/>
      <c r="H1254" s="51">
        <f t="shared" ca="1" si="46"/>
        <v>0.48132288476712409</v>
      </c>
      <c r="I1254" s="4"/>
      <c r="J1254" s="4"/>
      <c r="K1254" s="4"/>
      <c r="L1254" s="4"/>
    </row>
    <row r="1255" spans="1:12">
      <c r="A1255" s="4"/>
      <c r="B1255" s="4"/>
      <c r="C1255" s="4"/>
      <c r="D1255" s="4"/>
      <c r="E1255" s="4"/>
      <c r="F1255" s="51">
        <f t="shared" ca="1" si="45"/>
        <v>0.79697583523907323</v>
      </c>
      <c r="G1255" s="4"/>
      <c r="H1255" s="51">
        <f t="shared" ca="1" si="46"/>
        <v>0.45926328648372905</v>
      </c>
      <c r="I1255" s="4"/>
      <c r="J1255" s="4"/>
      <c r="K1255" s="4"/>
      <c r="L1255" s="4"/>
    </row>
    <row r="1256" spans="1:12">
      <c r="A1256" s="4"/>
      <c r="B1256" s="4"/>
      <c r="C1256" s="4"/>
      <c r="D1256" s="4"/>
      <c r="E1256" s="4"/>
      <c r="F1256" s="51">
        <f t="shared" ca="1" si="45"/>
        <v>0.54063215692584843</v>
      </c>
      <c r="G1256" s="4"/>
      <c r="H1256" s="51">
        <f t="shared" ca="1" si="46"/>
        <v>0.6677985001139547</v>
      </c>
      <c r="I1256" s="4"/>
      <c r="J1256" s="4"/>
      <c r="K1256" s="4"/>
      <c r="L1256" s="4"/>
    </row>
    <row r="1257" spans="1:12">
      <c r="A1257" s="4"/>
      <c r="B1257" s="4"/>
      <c r="C1257" s="4"/>
      <c r="D1257" s="4"/>
      <c r="E1257" s="4"/>
      <c r="F1257" s="51">
        <f t="shared" ca="1" si="45"/>
        <v>8.1944783188685033E-2</v>
      </c>
      <c r="G1257" s="4"/>
      <c r="H1257" s="51">
        <f t="shared" ca="1" si="46"/>
        <v>0.37175975689691187</v>
      </c>
      <c r="I1257" s="4"/>
      <c r="J1257" s="4"/>
      <c r="K1257" s="4"/>
      <c r="L1257" s="4"/>
    </row>
    <row r="1258" spans="1:12">
      <c r="A1258" s="4"/>
      <c r="B1258" s="4"/>
      <c r="C1258" s="4"/>
      <c r="D1258" s="4"/>
      <c r="E1258" s="4"/>
      <c r="F1258" s="51">
        <f t="shared" ca="1" si="45"/>
        <v>0.94644630965235954</v>
      </c>
      <c r="G1258" s="4"/>
      <c r="H1258" s="51">
        <f t="shared" ca="1" si="46"/>
        <v>0.5512861578225775</v>
      </c>
      <c r="I1258" s="4"/>
      <c r="J1258" s="4"/>
      <c r="K1258" s="4"/>
      <c r="L1258" s="4"/>
    </row>
    <row r="1259" spans="1:12">
      <c r="A1259" s="4"/>
      <c r="B1259" s="4"/>
      <c r="C1259" s="4"/>
      <c r="D1259" s="4"/>
      <c r="E1259" s="4"/>
      <c r="F1259" s="51">
        <f t="shared" ca="1" si="45"/>
        <v>0.39567692496051088</v>
      </c>
      <c r="G1259" s="4"/>
      <c r="H1259" s="51">
        <f t="shared" ca="1" si="46"/>
        <v>0.48746085602295652</v>
      </c>
      <c r="I1259" s="4"/>
      <c r="J1259" s="4"/>
      <c r="K1259" s="4"/>
      <c r="L1259" s="4"/>
    </row>
    <row r="1260" spans="1:12">
      <c r="A1260" s="4"/>
      <c r="B1260" s="4"/>
      <c r="C1260" s="4"/>
      <c r="D1260" s="4"/>
      <c r="E1260" s="4"/>
      <c r="F1260" s="51">
        <f t="shared" ca="1" si="45"/>
        <v>0.29847925732737945</v>
      </c>
      <c r="G1260" s="4"/>
      <c r="H1260" s="51">
        <f t="shared" ca="1" si="46"/>
        <v>0.32565431510574749</v>
      </c>
      <c r="I1260" s="4"/>
      <c r="J1260" s="4"/>
      <c r="K1260" s="4"/>
      <c r="L1260" s="4"/>
    </row>
    <row r="1261" spans="1:12">
      <c r="A1261" s="4"/>
      <c r="B1261" s="4"/>
      <c r="C1261" s="4"/>
      <c r="D1261" s="4"/>
      <c r="E1261" s="4"/>
      <c r="F1261" s="51">
        <f t="shared" ca="1" si="45"/>
        <v>0.91589777874515521</v>
      </c>
      <c r="G1261" s="4"/>
      <c r="H1261" s="51">
        <f t="shared" ca="1" si="46"/>
        <v>0.65778711432278669</v>
      </c>
      <c r="I1261" s="4"/>
      <c r="J1261" s="4"/>
      <c r="K1261" s="4"/>
      <c r="L1261" s="4"/>
    </row>
    <row r="1262" spans="1:12">
      <c r="A1262" s="4"/>
      <c r="B1262" s="4"/>
      <c r="C1262" s="4"/>
      <c r="D1262" s="4"/>
      <c r="E1262" s="4"/>
      <c r="F1262" s="51">
        <f t="shared" ca="1" si="45"/>
        <v>0.70630749071017207</v>
      </c>
      <c r="G1262" s="4"/>
      <c r="H1262" s="51">
        <f t="shared" ca="1" si="46"/>
        <v>0.73335695572729565</v>
      </c>
      <c r="I1262" s="4"/>
      <c r="J1262" s="4"/>
      <c r="K1262" s="4"/>
      <c r="L1262" s="4"/>
    </row>
    <row r="1263" spans="1:12">
      <c r="A1263" s="4"/>
      <c r="B1263" s="4"/>
      <c r="C1263" s="4"/>
      <c r="D1263" s="4"/>
      <c r="E1263" s="4"/>
      <c r="F1263" s="51">
        <f t="shared" ca="1" si="45"/>
        <v>0.44140944761613776</v>
      </c>
      <c r="G1263" s="4"/>
      <c r="H1263" s="51">
        <f t="shared" ca="1" si="46"/>
        <v>0.27565462131585372</v>
      </c>
      <c r="I1263" s="4"/>
      <c r="J1263" s="4"/>
      <c r="K1263" s="4"/>
      <c r="L1263" s="4"/>
    </row>
    <row r="1264" spans="1:12">
      <c r="A1264" s="4"/>
      <c r="B1264" s="4"/>
      <c r="C1264" s="4"/>
      <c r="D1264" s="4"/>
      <c r="E1264" s="4"/>
      <c r="F1264" s="51">
        <f t="shared" ca="1" si="45"/>
        <v>0.59973681037308701</v>
      </c>
      <c r="G1264" s="4"/>
      <c r="H1264" s="51">
        <f t="shared" ca="1" si="46"/>
        <v>0.5142092168229413</v>
      </c>
      <c r="I1264" s="4"/>
      <c r="J1264" s="4"/>
      <c r="K1264" s="4"/>
      <c r="L1264" s="4"/>
    </row>
    <row r="1265" spans="1:12">
      <c r="A1265" s="4"/>
      <c r="B1265" s="4"/>
      <c r="C1265" s="4"/>
      <c r="D1265" s="4"/>
      <c r="E1265" s="4"/>
      <c r="F1265" s="51">
        <f t="shared" ca="1" si="45"/>
        <v>0.81775117540921505</v>
      </c>
      <c r="G1265" s="4"/>
      <c r="H1265" s="51">
        <f t="shared" ca="1" si="46"/>
        <v>0.28286635908908486</v>
      </c>
      <c r="I1265" s="4"/>
      <c r="J1265" s="4"/>
      <c r="K1265" s="4"/>
      <c r="L1265" s="4"/>
    </row>
    <row r="1266" spans="1:12">
      <c r="A1266" s="4"/>
      <c r="B1266" s="4"/>
      <c r="C1266" s="4"/>
      <c r="D1266" s="4"/>
      <c r="E1266" s="4"/>
      <c r="F1266" s="51">
        <f t="shared" ca="1" si="45"/>
        <v>0.68789730229796431</v>
      </c>
      <c r="G1266" s="4"/>
      <c r="H1266" s="51">
        <f t="shared" ca="1" si="46"/>
        <v>0.36737729785342377</v>
      </c>
      <c r="I1266" s="4"/>
      <c r="J1266" s="4"/>
      <c r="K1266" s="4"/>
      <c r="L1266" s="4"/>
    </row>
    <row r="1267" spans="1:12">
      <c r="A1267" s="4"/>
      <c r="B1267" s="4"/>
      <c r="C1267" s="4"/>
      <c r="D1267" s="4"/>
      <c r="E1267" s="4"/>
      <c r="F1267" s="51">
        <f t="shared" ca="1" si="45"/>
        <v>0.82166885636184828</v>
      </c>
      <c r="G1267" s="4"/>
      <c r="H1267" s="51">
        <f t="shared" ca="1" si="46"/>
        <v>0.37250364802173264</v>
      </c>
      <c r="I1267" s="4"/>
      <c r="J1267" s="4"/>
      <c r="K1267" s="4"/>
      <c r="L1267" s="4"/>
    </row>
    <row r="1268" spans="1:12">
      <c r="A1268" s="4"/>
      <c r="B1268" s="4"/>
      <c r="C1268" s="4"/>
      <c r="D1268" s="4"/>
      <c r="E1268" s="4"/>
      <c r="F1268" s="51">
        <f t="shared" ca="1" si="45"/>
        <v>0.89682109469952731</v>
      </c>
      <c r="G1268" s="4"/>
      <c r="H1268" s="51">
        <f t="shared" ca="1" si="46"/>
        <v>0.57576798912766824</v>
      </c>
      <c r="I1268" s="4"/>
      <c r="J1268" s="4"/>
      <c r="K1268" s="4"/>
      <c r="L1268" s="4"/>
    </row>
    <row r="1269" spans="1:12">
      <c r="A1269" s="4"/>
      <c r="B1269" s="4"/>
      <c r="C1269" s="4"/>
      <c r="D1269" s="4"/>
      <c r="E1269" s="4"/>
      <c r="F1269" s="51">
        <f t="shared" ca="1" si="45"/>
        <v>0.359157649299645</v>
      </c>
      <c r="G1269" s="4"/>
      <c r="H1269" s="51">
        <f t="shared" ca="1" si="46"/>
        <v>0.53630973633604384</v>
      </c>
      <c r="I1269" s="4"/>
      <c r="J1269" s="4"/>
      <c r="K1269" s="4"/>
      <c r="L1269" s="4"/>
    </row>
    <row r="1270" spans="1:12">
      <c r="A1270" s="4"/>
      <c r="B1270" s="4"/>
      <c r="C1270" s="4"/>
      <c r="D1270" s="4"/>
      <c r="E1270" s="4"/>
      <c r="F1270" s="51">
        <f t="shared" ca="1" si="45"/>
        <v>0.73963693402935626</v>
      </c>
      <c r="G1270" s="4"/>
      <c r="H1270" s="51">
        <f t="shared" ca="1" si="46"/>
        <v>0.57165576756874081</v>
      </c>
      <c r="I1270" s="4"/>
      <c r="J1270" s="4"/>
      <c r="K1270" s="4"/>
      <c r="L1270" s="4"/>
    </row>
    <row r="1271" spans="1:12">
      <c r="A1271" s="4"/>
      <c r="B1271" s="4"/>
      <c r="C1271" s="4"/>
      <c r="D1271" s="4"/>
      <c r="E1271" s="4"/>
      <c r="F1271" s="51">
        <f t="shared" ca="1" si="45"/>
        <v>0.5052068862039415</v>
      </c>
      <c r="G1271" s="4"/>
      <c r="H1271" s="51">
        <f t="shared" ca="1" si="46"/>
        <v>0.59233950899787802</v>
      </c>
      <c r="I1271" s="4"/>
      <c r="J1271" s="4"/>
      <c r="K1271" s="4"/>
      <c r="L1271" s="4"/>
    </row>
    <row r="1272" spans="1:12">
      <c r="A1272" s="4"/>
      <c r="B1272" s="4"/>
      <c r="C1272" s="4"/>
      <c r="D1272" s="4"/>
      <c r="E1272" s="4"/>
      <c r="F1272" s="51">
        <f t="shared" ca="1" si="45"/>
        <v>0.10674594472440224</v>
      </c>
      <c r="G1272" s="4"/>
      <c r="H1272" s="51">
        <f t="shared" ca="1" si="46"/>
        <v>0.55684331446324187</v>
      </c>
      <c r="I1272" s="4"/>
      <c r="J1272" s="4"/>
      <c r="K1272" s="4"/>
      <c r="L1272" s="4"/>
    </row>
    <row r="1273" spans="1:12">
      <c r="A1273" s="4"/>
      <c r="B1273" s="4"/>
      <c r="C1273" s="4"/>
      <c r="D1273" s="4"/>
      <c r="E1273" s="4"/>
      <c r="F1273" s="51">
        <f t="shared" ca="1" si="45"/>
        <v>0.10129106357800877</v>
      </c>
      <c r="G1273" s="4"/>
      <c r="H1273" s="51">
        <f t="shared" ca="1" si="46"/>
        <v>0.67640876303075881</v>
      </c>
      <c r="I1273" s="4"/>
      <c r="J1273" s="4"/>
      <c r="K1273" s="4"/>
      <c r="L1273" s="4"/>
    </row>
    <row r="1274" spans="1:12">
      <c r="A1274" s="4"/>
      <c r="B1274" s="4"/>
      <c r="C1274" s="4"/>
      <c r="D1274" s="4"/>
      <c r="E1274" s="4"/>
      <c r="F1274" s="51">
        <f t="shared" ca="1" si="45"/>
        <v>0.69678349522499095</v>
      </c>
      <c r="G1274" s="4"/>
      <c r="H1274" s="51">
        <f t="shared" ca="1" si="46"/>
        <v>0.64407505823912881</v>
      </c>
      <c r="I1274" s="4"/>
      <c r="J1274" s="4"/>
      <c r="K1274" s="4"/>
      <c r="L1274" s="4"/>
    </row>
    <row r="1275" spans="1:12">
      <c r="A1275" s="4"/>
      <c r="B1275" s="4"/>
      <c r="C1275" s="4"/>
      <c r="D1275" s="4"/>
      <c r="E1275" s="4"/>
      <c r="F1275" s="51">
        <f t="shared" ca="1" si="45"/>
        <v>0.48254966424854273</v>
      </c>
      <c r="G1275" s="4"/>
      <c r="H1275" s="51">
        <f t="shared" ca="1" si="46"/>
        <v>0.38694879693148587</v>
      </c>
      <c r="I1275" s="4"/>
      <c r="J1275" s="4"/>
      <c r="K1275" s="4"/>
      <c r="L1275" s="4"/>
    </row>
    <row r="1276" spans="1:12">
      <c r="A1276" s="4"/>
      <c r="B1276" s="4"/>
      <c r="C1276" s="4"/>
      <c r="D1276" s="4"/>
      <c r="E1276" s="4"/>
      <c r="F1276" s="51">
        <f t="shared" ca="1" si="45"/>
        <v>0.82114910048146816</v>
      </c>
      <c r="G1276" s="4"/>
      <c r="H1276" s="51">
        <f t="shared" ca="1" si="46"/>
        <v>0.82313178760692629</v>
      </c>
      <c r="I1276" s="4"/>
      <c r="J1276" s="4"/>
      <c r="K1276" s="4"/>
      <c r="L1276" s="4"/>
    </row>
    <row r="1277" spans="1:12">
      <c r="A1277" s="4"/>
      <c r="B1277" s="4"/>
      <c r="C1277" s="4"/>
      <c r="D1277" s="4"/>
      <c r="E1277" s="4"/>
      <c r="F1277" s="51">
        <f t="shared" ca="1" si="45"/>
        <v>0.84435924425068121</v>
      </c>
      <c r="G1277" s="4"/>
      <c r="H1277" s="51">
        <f t="shared" ca="1" si="46"/>
        <v>0.38105402600226257</v>
      </c>
      <c r="I1277" s="4"/>
      <c r="J1277" s="4"/>
      <c r="K1277" s="4"/>
      <c r="L1277" s="4"/>
    </row>
    <row r="1278" spans="1:12">
      <c r="A1278" s="4"/>
      <c r="B1278" s="4"/>
      <c r="C1278" s="4"/>
      <c r="D1278" s="4"/>
      <c r="E1278" s="4"/>
      <c r="F1278" s="51">
        <f t="shared" ca="1" si="45"/>
        <v>0.46228492375217756</v>
      </c>
      <c r="G1278" s="4"/>
      <c r="H1278" s="51">
        <f t="shared" ca="1" si="46"/>
        <v>0.27212516905602002</v>
      </c>
      <c r="I1278" s="4"/>
      <c r="J1278" s="4"/>
      <c r="K1278" s="4"/>
      <c r="L1278" s="4"/>
    </row>
    <row r="1279" spans="1:12">
      <c r="A1279" s="4"/>
      <c r="B1279" s="4"/>
      <c r="C1279" s="4"/>
      <c r="D1279" s="4"/>
      <c r="E1279" s="4"/>
      <c r="F1279" s="51">
        <f t="shared" ca="1" si="45"/>
        <v>0.9649883996201325</v>
      </c>
      <c r="G1279" s="4"/>
      <c r="H1279" s="51">
        <f t="shared" ca="1" si="46"/>
        <v>0.10768257263839601</v>
      </c>
      <c r="I1279" s="4"/>
      <c r="J1279" s="4"/>
      <c r="K1279" s="4"/>
      <c r="L1279" s="4"/>
    </row>
    <row r="1280" spans="1:12">
      <c r="A1280" s="4"/>
      <c r="B1280" s="4"/>
      <c r="C1280" s="4"/>
      <c r="D1280" s="4"/>
      <c r="E1280" s="4"/>
      <c r="F1280" s="51">
        <f t="shared" ca="1" si="45"/>
        <v>0.20879089463242895</v>
      </c>
      <c r="G1280" s="4"/>
      <c r="H1280" s="51">
        <f t="shared" ca="1" si="46"/>
        <v>0.34187937003833313</v>
      </c>
      <c r="I1280" s="4"/>
      <c r="J1280" s="4"/>
      <c r="K1280" s="4"/>
      <c r="L1280" s="4"/>
    </row>
    <row r="1281" spans="1:12">
      <c r="A1281" s="4"/>
      <c r="B1281" s="4"/>
      <c r="C1281" s="4"/>
      <c r="D1281" s="4"/>
      <c r="E1281" s="4"/>
      <c r="F1281" s="51">
        <f t="shared" ca="1" si="45"/>
        <v>0.1053236846075194</v>
      </c>
      <c r="G1281" s="4"/>
      <c r="H1281" s="51">
        <f t="shared" ca="1" si="46"/>
        <v>0.62722755836193278</v>
      </c>
      <c r="I1281" s="4"/>
      <c r="J1281" s="4"/>
      <c r="K1281" s="4"/>
      <c r="L1281" s="4"/>
    </row>
    <row r="1282" spans="1:12">
      <c r="A1282" s="4"/>
      <c r="B1282" s="4"/>
      <c r="C1282" s="4"/>
      <c r="D1282" s="4"/>
      <c r="E1282" s="4"/>
      <c r="F1282" s="51">
        <f t="shared" ca="1" si="45"/>
        <v>0.27780767832038411</v>
      </c>
      <c r="G1282" s="4"/>
      <c r="H1282" s="51">
        <f t="shared" ca="1" si="46"/>
        <v>0.47140850815043744</v>
      </c>
      <c r="I1282" s="4"/>
      <c r="J1282" s="4"/>
      <c r="K1282" s="4"/>
      <c r="L1282" s="4"/>
    </row>
    <row r="1283" spans="1:12">
      <c r="A1283" s="4"/>
      <c r="B1283" s="4"/>
      <c r="C1283" s="4"/>
      <c r="D1283" s="4"/>
      <c r="E1283" s="4"/>
      <c r="F1283" s="51">
        <f t="shared" ca="1" si="45"/>
        <v>0.28931631998042828</v>
      </c>
      <c r="G1283" s="4"/>
      <c r="H1283" s="51">
        <f t="shared" ca="1" si="46"/>
        <v>0.63373981695111714</v>
      </c>
      <c r="I1283" s="4"/>
      <c r="J1283" s="4"/>
      <c r="K1283" s="4"/>
      <c r="L1283" s="4"/>
    </row>
    <row r="1284" spans="1:12">
      <c r="A1284" s="4"/>
      <c r="B1284" s="4"/>
      <c r="C1284" s="4"/>
      <c r="D1284" s="4"/>
      <c r="E1284" s="4"/>
      <c r="F1284" s="51">
        <f t="shared" ca="1" si="45"/>
        <v>0.26183074513501403</v>
      </c>
      <c r="G1284" s="4"/>
      <c r="H1284" s="51">
        <f t="shared" ca="1" si="46"/>
        <v>0.51288308407451755</v>
      </c>
      <c r="I1284" s="4"/>
      <c r="J1284" s="4"/>
      <c r="K1284" s="4"/>
      <c r="L1284" s="4"/>
    </row>
    <row r="1285" spans="1:12">
      <c r="A1285" s="4"/>
      <c r="B1285" s="4"/>
      <c r="C1285" s="4"/>
      <c r="D1285" s="4"/>
      <c r="E1285" s="4"/>
      <c r="F1285" s="51">
        <f t="shared" ca="1" si="45"/>
        <v>0.43238190292940148</v>
      </c>
      <c r="G1285" s="4"/>
      <c r="H1285" s="51">
        <f t="shared" ca="1" si="46"/>
        <v>0.5092908643139854</v>
      </c>
      <c r="I1285" s="4"/>
      <c r="J1285" s="4"/>
      <c r="K1285" s="4"/>
      <c r="L1285" s="4"/>
    </row>
    <row r="1286" spans="1:12">
      <c r="A1286" s="4"/>
      <c r="B1286" s="4"/>
      <c r="C1286" s="4"/>
      <c r="D1286" s="4"/>
      <c r="E1286" s="4"/>
      <c r="F1286" s="51">
        <f t="shared" ca="1" si="45"/>
        <v>0.63450655152898461</v>
      </c>
      <c r="G1286" s="4"/>
      <c r="H1286" s="51">
        <f t="shared" ca="1" si="46"/>
        <v>0.43171200845463237</v>
      </c>
      <c r="I1286" s="4"/>
      <c r="J1286" s="4"/>
      <c r="K1286" s="4"/>
      <c r="L1286" s="4"/>
    </row>
    <row r="1287" spans="1:12">
      <c r="A1287" s="4"/>
      <c r="B1287" s="4"/>
      <c r="C1287" s="4"/>
      <c r="D1287" s="4"/>
      <c r="E1287" s="4"/>
      <c r="F1287" s="51">
        <f t="shared" ca="1" si="45"/>
        <v>0.67848007057701376</v>
      </c>
      <c r="G1287" s="4"/>
      <c r="H1287" s="51">
        <f t="shared" ca="1" si="46"/>
        <v>0.57506875561677773</v>
      </c>
      <c r="I1287" s="4"/>
      <c r="J1287" s="4"/>
      <c r="K1287" s="4"/>
      <c r="L1287" s="4"/>
    </row>
    <row r="1288" spans="1:12">
      <c r="A1288" s="4"/>
      <c r="B1288" s="4"/>
      <c r="C1288" s="4"/>
      <c r="D1288" s="4"/>
      <c r="E1288" s="4"/>
      <c r="F1288" s="51">
        <f t="shared" ca="1" si="45"/>
        <v>0.11482418782107895</v>
      </c>
      <c r="G1288" s="4"/>
      <c r="H1288" s="51">
        <f t="shared" ca="1" si="46"/>
        <v>0.40958908009007777</v>
      </c>
      <c r="I1288" s="4"/>
      <c r="J1288" s="4"/>
      <c r="K1288" s="4"/>
      <c r="L1288" s="4"/>
    </row>
    <row r="1289" spans="1:12">
      <c r="A1289" s="4"/>
      <c r="B1289" s="4"/>
      <c r="C1289" s="4"/>
      <c r="D1289" s="4"/>
      <c r="E1289" s="4"/>
      <c r="F1289" s="51">
        <f t="shared" ca="1" si="45"/>
        <v>0.48282288491108372</v>
      </c>
      <c r="G1289" s="4"/>
      <c r="H1289" s="51">
        <f t="shared" ca="1" si="46"/>
        <v>0.60882526112474789</v>
      </c>
      <c r="I1289" s="4"/>
      <c r="J1289" s="4"/>
      <c r="K1289" s="4"/>
      <c r="L1289" s="4"/>
    </row>
    <row r="1290" spans="1:12">
      <c r="A1290" s="4"/>
      <c r="B1290" s="4"/>
      <c r="C1290" s="4"/>
      <c r="D1290" s="4"/>
      <c r="E1290" s="4"/>
      <c r="F1290" s="51">
        <f t="shared" ca="1" si="45"/>
        <v>0.4786517943319899</v>
      </c>
      <c r="G1290" s="4"/>
      <c r="H1290" s="51">
        <f t="shared" ca="1" si="46"/>
        <v>0.52899541774887149</v>
      </c>
      <c r="I1290" s="4"/>
      <c r="J1290" s="4"/>
      <c r="K1290" s="4"/>
      <c r="L1290" s="4"/>
    </row>
    <row r="1291" spans="1:12">
      <c r="A1291" s="4"/>
      <c r="B1291" s="4"/>
      <c r="C1291" s="4"/>
      <c r="D1291" s="4"/>
      <c r="E1291" s="4"/>
      <c r="F1291" s="51">
        <f t="shared" ca="1" si="45"/>
        <v>0.58056089412245016</v>
      </c>
      <c r="G1291" s="4"/>
      <c r="H1291" s="51">
        <f t="shared" ca="1" si="46"/>
        <v>0.32820252314359399</v>
      </c>
      <c r="I1291" s="4"/>
      <c r="J1291" s="4"/>
      <c r="K1291" s="4"/>
      <c r="L1291" s="4"/>
    </row>
    <row r="1292" spans="1:12">
      <c r="A1292" s="4"/>
      <c r="B1292" s="4"/>
      <c r="C1292" s="4"/>
      <c r="D1292" s="4"/>
      <c r="E1292" s="4"/>
      <c r="F1292" s="51">
        <f t="shared" ca="1" si="45"/>
        <v>0.24757426882192268</v>
      </c>
      <c r="G1292" s="4"/>
      <c r="H1292" s="51">
        <f t="shared" ca="1" si="46"/>
        <v>0.63388839212542947</v>
      </c>
      <c r="I1292" s="4"/>
      <c r="J1292" s="4"/>
      <c r="K1292" s="4"/>
      <c r="L1292" s="4"/>
    </row>
    <row r="1293" spans="1:12">
      <c r="A1293" s="4"/>
      <c r="B1293" s="4"/>
      <c r="C1293" s="4"/>
      <c r="D1293" s="4"/>
      <c r="E1293" s="4"/>
      <c r="F1293" s="51">
        <f t="shared" ca="1" si="45"/>
        <v>0.90761395537595901</v>
      </c>
      <c r="G1293" s="4"/>
      <c r="H1293" s="51">
        <f t="shared" ca="1" si="46"/>
        <v>0.45190738745920528</v>
      </c>
      <c r="I1293" s="4"/>
      <c r="J1293" s="4"/>
      <c r="K1293" s="4"/>
      <c r="L1293" s="4"/>
    </row>
    <row r="1294" spans="1:12">
      <c r="A1294" s="4"/>
      <c r="B1294" s="4"/>
      <c r="C1294" s="4"/>
      <c r="D1294" s="4"/>
      <c r="E1294" s="4"/>
      <c r="F1294" s="51">
        <f t="shared" ca="1" si="45"/>
        <v>5.018284095279224E-2</v>
      </c>
      <c r="G1294" s="4"/>
      <c r="H1294" s="51">
        <f t="shared" ca="1" si="46"/>
        <v>0.42596169825619146</v>
      </c>
      <c r="I1294" s="4"/>
      <c r="J1294" s="4"/>
      <c r="K1294" s="4"/>
      <c r="L1294" s="4"/>
    </row>
    <row r="1295" spans="1:12">
      <c r="A1295" s="4"/>
      <c r="B1295" s="4"/>
      <c r="C1295" s="4"/>
      <c r="D1295" s="4"/>
      <c r="E1295" s="4"/>
      <c r="F1295" s="51">
        <f t="shared" ref="F1295:F1358" ca="1" si="47">RAND()</f>
        <v>0.48892687586614858</v>
      </c>
      <c r="G1295" s="4"/>
      <c r="H1295" s="51">
        <f t="shared" ref="H1295:H1358" ca="1" si="48">(RAND()+RAND()+RAND()+RAND())/4</f>
        <v>0.56144348276510991</v>
      </c>
      <c r="I1295" s="4"/>
      <c r="J1295" s="4"/>
      <c r="K1295" s="4"/>
      <c r="L1295" s="4"/>
    </row>
    <row r="1296" spans="1:12">
      <c r="A1296" s="4"/>
      <c r="B1296" s="4"/>
      <c r="C1296" s="4"/>
      <c r="D1296" s="4"/>
      <c r="E1296" s="4"/>
      <c r="F1296" s="51">
        <f t="shared" ca="1" si="47"/>
        <v>0.24149862145369361</v>
      </c>
      <c r="G1296" s="4"/>
      <c r="H1296" s="51">
        <f t="shared" ca="1" si="48"/>
        <v>0.51234380352667031</v>
      </c>
      <c r="I1296" s="4"/>
      <c r="J1296" s="4"/>
      <c r="K1296" s="4"/>
      <c r="L1296" s="4"/>
    </row>
    <row r="1297" spans="1:12">
      <c r="A1297" s="4"/>
      <c r="B1297" s="4"/>
      <c r="C1297" s="4"/>
      <c r="D1297" s="4"/>
      <c r="E1297" s="4"/>
      <c r="F1297" s="51">
        <f t="shared" ca="1" si="47"/>
        <v>0.71272267815769874</v>
      </c>
      <c r="G1297" s="4"/>
      <c r="H1297" s="51">
        <f t="shared" ca="1" si="48"/>
        <v>0.63937071577963656</v>
      </c>
      <c r="I1297" s="4"/>
      <c r="J1297" s="4"/>
      <c r="K1297" s="4"/>
      <c r="L1297" s="4"/>
    </row>
    <row r="1298" spans="1:12">
      <c r="A1298" s="4"/>
      <c r="B1298" s="4"/>
      <c r="C1298" s="4"/>
      <c r="D1298" s="4"/>
      <c r="E1298" s="4"/>
      <c r="F1298" s="51">
        <f t="shared" ca="1" si="47"/>
        <v>0.41324056662385578</v>
      </c>
      <c r="G1298" s="4"/>
      <c r="H1298" s="51">
        <f t="shared" ca="1" si="48"/>
        <v>0.48952486415916063</v>
      </c>
      <c r="I1298" s="4"/>
      <c r="J1298" s="4"/>
      <c r="K1298" s="4"/>
      <c r="L1298" s="4"/>
    </row>
    <row r="1299" spans="1:12">
      <c r="A1299" s="4"/>
      <c r="B1299" s="4"/>
      <c r="C1299" s="4"/>
      <c r="D1299" s="4"/>
      <c r="E1299" s="4"/>
      <c r="F1299" s="51">
        <f t="shared" ca="1" si="47"/>
        <v>0.60218570402785676</v>
      </c>
      <c r="G1299" s="4"/>
      <c r="H1299" s="51">
        <f t="shared" ca="1" si="48"/>
        <v>0.43362145888959291</v>
      </c>
      <c r="I1299" s="4"/>
      <c r="J1299" s="4"/>
      <c r="K1299" s="4"/>
      <c r="L1299" s="4"/>
    </row>
    <row r="1300" spans="1:12">
      <c r="A1300" s="4"/>
      <c r="B1300" s="4"/>
      <c r="C1300" s="4"/>
      <c r="D1300" s="4"/>
      <c r="E1300" s="4"/>
      <c r="F1300" s="51">
        <f t="shared" ca="1" si="47"/>
        <v>0.63205076035489349</v>
      </c>
      <c r="G1300" s="4"/>
      <c r="H1300" s="51">
        <f t="shared" ca="1" si="48"/>
        <v>0.50625344430718466</v>
      </c>
      <c r="I1300" s="4"/>
      <c r="J1300" s="4"/>
      <c r="K1300" s="4"/>
      <c r="L1300" s="4"/>
    </row>
    <row r="1301" spans="1:12">
      <c r="A1301" s="4"/>
      <c r="B1301" s="4"/>
      <c r="C1301" s="4"/>
      <c r="D1301" s="4"/>
      <c r="E1301" s="4"/>
      <c r="F1301" s="51">
        <f t="shared" ca="1" si="47"/>
        <v>0.88148072770366015</v>
      </c>
      <c r="G1301" s="4"/>
      <c r="H1301" s="51">
        <f t="shared" ca="1" si="48"/>
        <v>0.776356097073301</v>
      </c>
      <c r="I1301" s="4"/>
      <c r="J1301" s="4"/>
      <c r="K1301" s="4"/>
      <c r="L1301" s="4"/>
    </row>
    <row r="1302" spans="1:12">
      <c r="A1302" s="4"/>
      <c r="B1302" s="4"/>
      <c r="C1302" s="4"/>
      <c r="D1302" s="4"/>
      <c r="E1302" s="4"/>
      <c r="F1302" s="51">
        <f t="shared" ca="1" si="47"/>
        <v>0.33115747547744778</v>
      </c>
      <c r="G1302" s="4"/>
      <c r="H1302" s="51">
        <f t="shared" ca="1" si="48"/>
        <v>0.6380032264212574</v>
      </c>
      <c r="I1302" s="4"/>
      <c r="J1302" s="4"/>
      <c r="K1302" s="4"/>
      <c r="L1302" s="4"/>
    </row>
    <row r="1303" spans="1:12">
      <c r="A1303" s="4"/>
      <c r="B1303" s="4"/>
      <c r="C1303" s="4"/>
      <c r="D1303" s="4"/>
      <c r="E1303" s="4"/>
      <c r="F1303" s="51">
        <f t="shared" ca="1" si="47"/>
        <v>0.31244744396076141</v>
      </c>
      <c r="G1303" s="4"/>
      <c r="H1303" s="51">
        <f t="shared" ca="1" si="48"/>
        <v>0.4694293692005882</v>
      </c>
      <c r="I1303" s="4"/>
      <c r="J1303" s="4"/>
      <c r="K1303" s="4"/>
      <c r="L1303" s="4"/>
    </row>
    <row r="1304" spans="1:12">
      <c r="A1304" s="4"/>
      <c r="B1304" s="4"/>
      <c r="C1304" s="4"/>
      <c r="D1304" s="4"/>
      <c r="E1304" s="4"/>
      <c r="F1304" s="51">
        <f t="shared" ca="1" si="47"/>
        <v>0.52835970815542288</v>
      </c>
      <c r="G1304" s="4"/>
      <c r="H1304" s="51">
        <f t="shared" ca="1" si="48"/>
        <v>0.560642391616893</v>
      </c>
      <c r="I1304" s="4"/>
      <c r="J1304" s="4"/>
      <c r="K1304" s="4"/>
      <c r="L1304" s="4"/>
    </row>
    <row r="1305" spans="1:12">
      <c r="A1305" s="4"/>
      <c r="B1305" s="4"/>
      <c r="C1305" s="4"/>
      <c r="D1305" s="4"/>
      <c r="E1305" s="4"/>
      <c r="F1305" s="51">
        <f t="shared" ca="1" si="47"/>
        <v>0.9854294525859153</v>
      </c>
      <c r="G1305" s="4"/>
      <c r="H1305" s="51">
        <f t="shared" ca="1" si="48"/>
        <v>0.4391290465559135</v>
      </c>
      <c r="I1305" s="4"/>
      <c r="J1305" s="4"/>
      <c r="K1305" s="4"/>
      <c r="L1305" s="4"/>
    </row>
    <row r="1306" spans="1:12">
      <c r="A1306" s="4"/>
      <c r="B1306" s="4"/>
      <c r="C1306" s="4"/>
      <c r="D1306" s="4"/>
      <c r="E1306" s="4"/>
      <c r="F1306" s="51">
        <f t="shared" ca="1" si="47"/>
        <v>0.66366395906158793</v>
      </c>
      <c r="G1306" s="4"/>
      <c r="H1306" s="51">
        <f t="shared" ca="1" si="48"/>
        <v>0.54613996590293246</v>
      </c>
      <c r="I1306" s="4"/>
      <c r="J1306" s="4"/>
      <c r="K1306" s="4"/>
      <c r="L1306" s="4"/>
    </row>
    <row r="1307" spans="1:12">
      <c r="A1307" s="4"/>
      <c r="B1307" s="4"/>
      <c r="C1307" s="4"/>
      <c r="D1307" s="4"/>
      <c r="E1307" s="4"/>
      <c r="F1307" s="51">
        <f t="shared" ca="1" si="47"/>
        <v>0.14739789196150654</v>
      </c>
      <c r="G1307" s="4"/>
      <c r="H1307" s="51">
        <f t="shared" ca="1" si="48"/>
        <v>0.5985483577828139</v>
      </c>
      <c r="I1307" s="4"/>
      <c r="J1307" s="4"/>
      <c r="K1307" s="4"/>
      <c r="L1307" s="4"/>
    </row>
    <row r="1308" spans="1:12">
      <c r="A1308" s="4"/>
      <c r="B1308" s="4"/>
      <c r="C1308" s="4"/>
      <c r="D1308" s="4"/>
      <c r="E1308" s="4"/>
      <c r="F1308" s="51">
        <f t="shared" ca="1" si="47"/>
        <v>3.5787573151746299E-2</v>
      </c>
      <c r="G1308" s="4"/>
      <c r="H1308" s="51">
        <f t="shared" ca="1" si="48"/>
        <v>0.42591165184959123</v>
      </c>
      <c r="I1308" s="4"/>
      <c r="J1308" s="4"/>
      <c r="K1308" s="4"/>
      <c r="L1308" s="4"/>
    </row>
    <row r="1309" spans="1:12">
      <c r="A1309" s="4"/>
      <c r="B1309" s="4"/>
      <c r="C1309" s="4"/>
      <c r="D1309" s="4"/>
      <c r="E1309" s="4"/>
      <c r="F1309" s="51">
        <f t="shared" ca="1" si="47"/>
        <v>0.24836433812318781</v>
      </c>
      <c r="G1309" s="4"/>
      <c r="H1309" s="51">
        <f t="shared" ca="1" si="48"/>
        <v>0.26862514633627199</v>
      </c>
      <c r="I1309" s="4"/>
      <c r="J1309" s="4"/>
      <c r="K1309" s="4"/>
      <c r="L1309" s="4"/>
    </row>
    <row r="1310" spans="1:12">
      <c r="A1310" s="4"/>
      <c r="B1310" s="4"/>
      <c r="C1310" s="4"/>
      <c r="D1310" s="4"/>
      <c r="E1310" s="4"/>
      <c r="F1310" s="51">
        <f t="shared" ca="1" si="47"/>
        <v>0.27465481897623933</v>
      </c>
      <c r="G1310" s="4"/>
      <c r="H1310" s="51">
        <f t="shared" ca="1" si="48"/>
        <v>0.79952228508439216</v>
      </c>
      <c r="I1310" s="4"/>
      <c r="J1310" s="4"/>
      <c r="K1310" s="4"/>
      <c r="L1310" s="4"/>
    </row>
    <row r="1311" spans="1:12">
      <c r="A1311" s="4"/>
      <c r="B1311" s="4"/>
      <c r="C1311" s="4"/>
      <c r="D1311" s="4"/>
      <c r="E1311" s="4"/>
      <c r="F1311" s="51">
        <f t="shared" ca="1" si="47"/>
        <v>0.74418121801317427</v>
      </c>
      <c r="G1311" s="4"/>
      <c r="H1311" s="51">
        <f t="shared" ca="1" si="48"/>
        <v>0.24827635434172651</v>
      </c>
      <c r="I1311" s="4"/>
      <c r="J1311" s="4"/>
      <c r="K1311" s="4"/>
      <c r="L1311" s="4"/>
    </row>
    <row r="1312" spans="1:12">
      <c r="A1312" s="4"/>
      <c r="B1312" s="4"/>
      <c r="C1312" s="4"/>
      <c r="D1312" s="4"/>
      <c r="E1312" s="4"/>
      <c r="F1312" s="51">
        <f t="shared" ca="1" si="47"/>
        <v>0.90276053267499512</v>
      </c>
      <c r="G1312" s="4"/>
      <c r="H1312" s="51">
        <f t="shared" ca="1" si="48"/>
        <v>0.49435924423037314</v>
      </c>
      <c r="I1312" s="4"/>
      <c r="J1312" s="4"/>
      <c r="K1312" s="4"/>
      <c r="L1312" s="4"/>
    </row>
    <row r="1313" spans="1:12">
      <c r="A1313" s="4"/>
      <c r="B1313" s="4"/>
      <c r="C1313" s="4"/>
      <c r="D1313" s="4"/>
      <c r="E1313" s="4"/>
      <c r="F1313" s="51">
        <f t="shared" ca="1" si="47"/>
        <v>0.4255677790199871</v>
      </c>
      <c r="G1313" s="4"/>
      <c r="H1313" s="51">
        <f t="shared" ca="1" si="48"/>
        <v>0.48409330232489334</v>
      </c>
      <c r="I1313" s="4"/>
      <c r="J1313" s="4"/>
      <c r="K1313" s="4"/>
      <c r="L1313" s="4"/>
    </row>
    <row r="1314" spans="1:12">
      <c r="A1314" s="4"/>
      <c r="B1314" s="4"/>
      <c r="C1314" s="4"/>
      <c r="D1314" s="4"/>
      <c r="E1314" s="4"/>
      <c r="F1314" s="51">
        <f t="shared" ca="1" si="47"/>
        <v>0.75071667883273385</v>
      </c>
      <c r="G1314" s="4"/>
      <c r="H1314" s="51">
        <f t="shared" ca="1" si="48"/>
        <v>0.51302679382465333</v>
      </c>
      <c r="I1314" s="4"/>
      <c r="J1314" s="4"/>
      <c r="K1314" s="4"/>
      <c r="L1314" s="4"/>
    </row>
    <row r="1315" spans="1:12">
      <c r="A1315" s="4"/>
      <c r="B1315" s="4"/>
      <c r="C1315" s="4"/>
      <c r="D1315" s="4"/>
      <c r="E1315" s="4"/>
      <c r="F1315" s="51">
        <f t="shared" ca="1" si="47"/>
        <v>0.69292518261747094</v>
      </c>
      <c r="G1315" s="4"/>
      <c r="H1315" s="51">
        <f t="shared" ca="1" si="48"/>
        <v>0.74701624092922381</v>
      </c>
      <c r="I1315" s="4"/>
      <c r="J1315" s="4"/>
      <c r="K1315" s="4"/>
      <c r="L1315" s="4"/>
    </row>
    <row r="1316" spans="1:12">
      <c r="A1316" s="4"/>
      <c r="B1316" s="4"/>
      <c r="C1316" s="4"/>
      <c r="D1316" s="4"/>
      <c r="E1316" s="4"/>
      <c r="F1316" s="51">
        <f t="shared" ca="1" si="47"/>
        <v>9.5040517004571168E-2</v>
      </c>
      <c r="G1316" s="4"/>
      <c r="H1316" s="51">
        <f t="shared" ca="1" si="48"/>
        <v>0.61066775380363969</v>
      </c>
      <c r="I1316" s="4"/>
      <c r="J1316" s="4"/>
      <c r="K1316" s="4"/>
      <c r="L1316" s="4"/>
    </row>
    <row r="1317" spans="1:12">
      <c r="A1317" s="4"/>
      <c r="B1317" s="4"/>
      <c r="C1317" s="4"/>
      <c r="D1317" s="4"/>
      <c r="E1317" s="4"/>
      <c r="F1317" s="51">
        <f t="shared" ca="1" si="47"/>
        <v>2.650474983383444E-3</v>
      </c>
      <c r="G1317" s="4"/>
      <c r="H1317" s="51">
        <f t="shared" ca="1" si="48"/>
        <v>0.69702713825936591</v>
      </c>
      <c r="I1317" s="4"/>
      <c r="J1317" s="4"/>
      <c r="K1317" s="4"/>
      <c r="L1317" s="4"/>
    </row>
    <row r="1318" spans="1:12">
      <c r="A1318" s="4"/>
      <c r="B1318" s="4"/>
      <c r="C1318" s="4"/>
      <c r="D1318" s="4"/>
      <c r="E1318" s="4"/>
      <c r="F1318" s="51">
        <f t="shared" ca="1" si="47"/>
        <v>0.96432665937636486</v>
      </c>
      <c r="G1318" s="4"/>
      <c r="H1318" s="51">
        <f t="shared" ca="1" si="48"/>
        <v>0.44995413947448959</v>
      </c>
      <c r="I1318" s="4"/>
      <c r="J1318" s="4"/>
      <c r="K1318" s="4"/>
      <c r="L1318" s="4"/>
    </row>
    <row r="1319" spans="1:12">
      <c r="A1319" s="4"/>
      <c r="B1319" s="4"/>
      <c r="C1319" s="4"/>
      <c r="D1319" s="4"/>
      <c r="E1319" s="4"/>
      <c r="F1319" s="51">
        <f t="shared" ca="1" si="47"/>
        <v>0.94374764302318703</v>
      </c>
      <c r="G1319" s="4"/>
      <c r="H1319" s="51">
        <f t="shared" ca="1" si="48"/>
        <v>0.3594445663546379</v>
      </c>
      <c r="I1319" s="4"/>
      <c r="J1319" s="4"/>
      <c r="K1319" s="4"/>
      <c r="L1319" s="4"/>
    </row>
    <row r="1320" spans="1:12">
      <c r="A1320" s="4"/>
      <c r="B1320" s="4"/>
      <c r="C1320" s="4"/>
      <c r="D1320" s="4"/>
      <c r="E1320" s="4"/>
      <c r="F1320" s="51">
        <f t="shared" ca="1" si="47"/>
        <v>0.95505257979762415</v>
      </c>
      <c r="G1320" s="4"/>
      <c r="H1320" s="51">
        <f t="shared" ca="1" si="48"/>
        <v>0.52859538408613882</v>
      </c>
      <c r="I1320" s="4"/>
      <c r="J1320" s="4"/>
      <c r="K1320" s="4"/>
      <c r="L1320" s="4"/>
    </row>
    <row r="1321" spans="1:12">
      <c r="A1321" s="4"/>
      <c r="B1321" s="4"/>
      <c r="C1321" s="4"/>
      <c r="D1321" s="4"/>
      <c r="E1321" s="4"/>
      <c r="F1321" s="51">
        <f t="shared" ca="1" si="47"/>
        <v>0.54645103616204993</v>
      </c>
      <c r="G1321" s="4"/>
      <c r="H1321" s="51">
        <f t="shared" ca="1" si="48"/>
        <v>0.59840026932839629</v>
      </c>
      <c r="I1321" s="4"/>
      <c r="J1321" s="4"/>
      <c r="K1321" s="4"/>
      <c r="L1321" s="4"/>
    </row>
    <row r="1322" spans="1:12">
      <c r="A1322" s="4"/>
      <c r="B1322" s="4"/>
      <c r="C1322" s="4"/>
      <c r="D1322" s="4"/>
      <c r="E1322" s="4"/>
      <c r="F1322" s="51">
        <f t="shared" ca="1" si="47"/>
        <v>2.6077677464436677E-2</v>
      </c>
      <c r="G1322" s="4"/>
      <c r="H1322" s="51">
        <f t="shared" ca="1" si="48"/>
        <v>0.38342284274771221</v>
      </c>
      <c r="I1322" s="4"/>
      <c r="J1322" s="4"/>
      <c r="K1322" s="4"/>
      <c r="L1322" s="4"/>
    </row>
    <row r="1323" spans="1:12">
      <c r="A1323" s="4"/>
      <c r="B1323" s="4"/>
      <c r="C1323" s="4"/>
      <c r="D1323" s="4"/>
      <c r="E1323" s="4"/>
      <c r="F1323" s="51">
        <f t="shared" ca="1" si="47"/>
        <v>0.64477350946835177</v>
      </c>
      <c r="G1323" s="4"/>
      <c r="H1323" s="51">
        <f t="shared" ca="1" si="48"/>
        <v>0.37785986107776726</v>
      </c>
      <c r="I1323" s="4"/>
      <c r="J1323" s="4"/>
      <c r="K1323" s="4"/>
      <c r="L1323" s="4"/>
    </row>
    <row r="1324" spans="1:12">
      <c r="A1324" s="4"/>
      <c r="B1324" s="4"/>
      <c r="C1324" s="4"/>
      <c r="D1324" s="4"/>
      <c r="E1324" s="4"/>
      <c r="F1324" s="51">
        <f t="shared" ca="1" si="47"/>
        <v>5.4967994023736644E-2</v>
      </c>
      <c r="G1324" s="4"/>
      <c r="H1324" s="51">
        <f t="shared" ca="1" si="48"/>
        <v>0.47468246780665718</v>
      </c>
      <c r="I1324" s="4"/>
      <c r="J1324" s="4"/>
      <c r="K1324" s="4"/>
      <c r="L1324" s="4"/>
    </row>
    <row r="1325" spans="1:12">
      <c r="A1325" s="4"/>
      <c r="B1325" s="4"/>
      <c r="C1325" s="4"/>
      <c r="D1325" s="4"/>
      <c r="E1325" s="4"/>
      <c r="F1325" s="51">
        <f t="shared" ca="1" si="47"/>
        <v>0.41819514166852623</v>
      </c>
      <c r="G1325" s="4"/>
      <c r="H1325" s="51">
        <f t="shared" ca="1" si="48"/>
        <v>0.72876747997897473</v>
      </c>
      <c r="I1325" s="4"/>
      <c r="J1325" s="4"/>
      <c r="K1325" s="4"/>
      <c r="L1325" s="4"/>
    </row>
    <row r="1326" spans="1:12">
      <c r="A1326" s="4"/>
      <c r="B1326" s="4"/>
      <c r="C1326" s="4"/>
      <c r="D1326" s="4"/>
      <c r="E1326" s="4"/>
      <c r="F1326" s="51">
        <f t="shared" ca="1" si="47"/>
        <v>0.48855206077040703</v>
      </c>
      <c r="G1326" s="4"/>
      <c r="H1326" s="51">
        <f t="shared" ca="1" si="48"/>
        <v>0.45376004682495313</v>
      </c>
      <c r="I1326" s="4"/>
      <c r="J1326" s="4"/>
      <c r="K1326" s="4"/>
      <c r="L1326" s="4"/>
    </row>
    <row r="1327" spans="1:12">
      <c r="A1327" s="4"/>
      <c r="B1327" s="4"/>
      <c r="C1327" s="4"/>
      <c r="D1327" s="4"/>
      <c r="E1327" s="4"/>
      <c r="F1327" s="51">
        <f t="shared" ca="1" si="47"/>
        <v>0.61763050456016055</v>
      </c>
      <c r="G1327" s="4"/>
      <c r="H1327" s="51">
        <f t="shared" ca="1" si="48"/>
        <v>0.68256789627128678</v>
      </c>
      <c r="I1327" s="4"/>
      <c r="J1327" s="4"/>
      <c r="K1327" s="4"/>
      <c r="L1327" s="4"/>
    </row>
    <row r="1328" spans="1:12">
      <c r="A1328" s="4"/>
      <c r="B1328" s="4"/>
      <c r="C1328" s="4"/>
      <c r="D1328" s="4"/>
      <c r="E1328" s="4"/>
      <c r="F1328" s="51">
        <f t="shared" ca="1" si="47"/>
        <v>0.5365152906477384</v>
      </c>
      <c r="G1328" s="4"/>
      <c r="H1328" s="51">
        <f t="shared" ca="1" si="48"/>
        <v>0.25821935438650001</v>
      </c>
      <c r="I1328" s="4"/>
      <c r="J1328" s="4"/>
      <c r="K1328" s="4"/>
      <c r="L1328" s="4"/>
    </row>
    <row r="1329" spans="1:12">
      <c r="A1329" s="4"/>
      <c r="B1329" s="4"/>
      <c r="C1329" s="4"/>
      <c r="D1329" s="4"/>
      <c r="E1329" s="4"/>
      <c r="F1329" s="51">
        <f t="shared" ca="1" si="47"/>
        <v>0.55033264888781452</v>
      </c>
      <c r="G1329" s="4"/>
      <c r="H1329" s="51">
        <f t="shared" ca="1" si="48"/>
        <v>0.83912986364635078</v>
      </c>
      <c r="I1329" s="4"/>
      <c r="J1329" s="4"/>
      <c r="K1329" s="4"/>
      <c r="L1329" s="4"/>
    </row>
    <row r="1330" spans="1:12">
      <c r="A1330" s="4"/>
      <c r="B1330" s="4"/>
      <c r="C1330" s="4"/>
      <c r="D1330" s="4"/>
      <c r="E1330" s="4"/>
      <c r="F1330" s="51">
        <f t="shared" ca="1" si="47"/>
        <v>0.412088483689938</v>
      </c>
      <c r="G1330" s="4"/>
      <c r="H1330" s="51">
        <f t="shared" ca="1" si="48"/>
        <v>0.52149726977408029</v>
      </c>
      <c r="I1330" s="4"/>
      <c r="J1330" s="4"/>
      <c r="K1330" s="4"/>
      <c r="L1330" s="4"/>
    </row>
    <row r="1331" spans="1:12">
      <c r="A1331" s="4"/>
      <c r="B1331" s="4"/>
      <c r="C1331" s="4"/>
      <c r="D1331" s="4"/>
      <c r="E1331" s="4"/>
      <c r="F1331" s="51">
        <f t="shared" ca="1" si="47"/>
        <v>0.28112439624359264</v>
      </c>
      <c r="G1331" s="4"/>
      <c r="H1331" s="51">
        <f t="shared" ca="1" si="48"/>
        <v>0.43659426678599611</v>
      </c>
      <c r="I1331" s="4"/>
      <c r="J1331" s="4"/>
      <c r="K1331" s="4"/>
      <c r="L1331" s="4"/>
    </row>
    <row r="1332" spans="1:12">
      <c r="A1332" s="4"/>
      <c r="B1332" s="4"/>
      <c r="C1332" s="4"/>
      <c r="D1332" s="4"/>
      <c r="E1332" s="4"/>
      <c r="F1332" s="51">
        <f t="shared" ca="1" si="47"/>
        <v>0.55467927580848919</v>
      </c>
      <c r="G1332" s="4"/>
      <c r="H1332" s="51">
        <f t="shared" ca="1" si="48"/>
        <v>0.6630219973691357</v>
      </c>
      <c r="I1332" s="4"/>
      <c r="J1332" s="4"/>
      <c r="K1332" s="4"/>
      <c r="L1332" s="4"/>
    </row>
    <row r="1333" spans="1:12">
      <c r="A1333" s="4"/>
      <c r="B1333" s="4"/>
      <c r="C1333" s="4"/>
      <c r="D1333" s="4"/>
      <c r="E1333" s="4"/>
      <c r="F1333" s="51">
        <f t="shared" ca="1" si="47"/>
        <v>0.32540479149071355</v>
      </c>
      <c r="G1333" s="4"/>
      <c r="H1333" s="51">
        <f t="shared" ca="1" si="48"/>
        <v>0.43110398941061379</v>
      </c>
      <c r="I1333" s="4"/>
      <c r="J1333" s="4"/>
      <c r="K1333" s="4"/>
      <c r="L1333" s="4"/>
    </row>
    <row r="1334" spans="1:12">
      <c r="A1334" s="4"/>
      <c r="B1334" s="4"/>
      <c r="C1334" s="4"/>
      <c r="D1334" s="4"/>
      <c r="E1334" s="4"/>
      <c r="F1334" s="51">
        <f t="shared" ca="1" si="47"/>
        <v>0.21478128679802533</v>
      </c>
      <c r="G1334" s="4"/>
      <c r="H1334" s="51">
        <f t="shared" ca="1" si="48"/>
        <v>0.29728092536464551</v>
      </c>
      <c r="I1334" s="4"/>
      <c r="J1334" s="4"/>
      <c r="K1334" s="4"/>
      <c r="L1334" s="4"/>
    </row>
    <row r="1335" spans="1:12">
      <c r="A1335" s="4"/>
      <c r="B1335" s="4"/>
      <c r="C1335" s="4"/>
      <c r="D1335" s="4"/>
      <c r="E1335" s="4"/>
      <c r="F1335" s="51">
        <f t="shared" ca="1" si="47"/>
        <v>0.46111586812317062</v>
      </c>
      <c r="G1335" s="4"/>
      <c r="H1335" s="51">
        <f t="shared" ca="1" si="48"/>
        <v>0.40390195688399411</v>
      </c>
      <c r="I1335" s="4"/>
      <c r="J1335" s="4"/>
      <c r="K1335" s="4"/>
      <c r="L1335" s="4"/>
    </row>
    <row r="1336" spans="1:12">
      <c r="A1336" s="4"/>
      <c r="B1336" s="4"/>
      <c r="C1336" s="4"/>
      <c r="D1336" s="4"/>
      <c r="E1336" s="4"/>
      <c r="F1336" s="51">
        <f t="shared" ca="1" si="47"/>
        <v>0.80967617928735214</v>
      </c>
      <c r="G1336" s="4"/>
      <c r="H1336" s="51">
        <f t="shared" ca="1" si="48"/>
        <v>0.50061608466786223</v>
      </c>
      <c r="I1336" s="4"/>
      <c r="J1336" s="4"/>
      <c r="K1336" s="4"/>
      <c r="L1336" s="4"/>
    </row>
    <row r="1337" spans="1:12">
      <c r="A1337" s="4"/>
      <c r="B1337" s="4"/>
      <c r="C1337" s="4"/>
      <c r="D1337" s="4"/>
      <c r="E1337" s="4"/>
      <c r="F1337" s="51">
        <f t="shared" ca="1" si="47"/>
        <v>0.58552329781773582</v>
      </c>
      <c r="G1337" s="4"/>
      <c r="H1337" s="51">
        <f t="shared" ca="1" si="48"/>
        <v>0.63042354968302994</v>
      </c>
      <c r="I1337" s="4"/>
      <c r="J1337" s="4"/>
      <c r="K1337" s="4"/>
      <c r="L1337" s="4"/>
    </row>
    <row r="1338" spans="1:12">
      <c r="A1338" s="4"/>
      <c r="B1338" s="4"/>
      <c r="C1338" s="4"/>
      <c r="D1338" s="4"/>
      <c r="E1338" s="4"/>
      <c r="F1338" s="51">
        <f t="shared" ca="1" si="47"/>
        <v>0.17683209885812812</v>
      </c>
      <c r="G1338" s="4"/>
      <c r="H1338" s="51">
        <f t="shared" ca="1" si="48"/>
        <v>0.22212711443081407</v>
      </c>
      <c r="I1338" s="4"/>
      <c r="J1338" s="4"/>
      <c r="K1338" s="4"/>
      <c r="L1338" s="4"/>
    </row>
    <row r="1339" spans="1:12">
      <c r="A1339" s="4"/>
      <c r="B1339" s="4"/>
      <c r="C1339" s="4"/>
      <c r="D1339" s="4"/>
      <c r="E1339" s="4"/>
      <c r="F1339" s="51">
        <f t="shared" ca="1" si="47"/>
        <v>0.91022539885206089</v>
      </c>
      <c r="G1339" s="4"/>
      <c r="H1339" s="51">
        <f t="shared" ca="1" si="48"/>
        <v>0.52411995494224084</v>
      </c>
      <c r="I1339" s="4"/>
      <c r="J1339" s="4"/>
      <c r="K1339" s="4"/>
      <c r="L1339" s="4"/>
    </row>
    <row r="1340" spans="1:12">
      <c r="A1340" s="4"/>
      <c r="B1340" s="4"/>
      <c r="C1340" s="4"/>
      <c r="D1340" s="4"/>
      <c r="E1340" s="4"/>
      <c r="F1340" s="51">
        <f t="shared" ca="1" si="47"/>
        <v>0.62659573606081242</v>
      </c>
      <c r="G1340" s="4"/>
      <c r="H1340" s="51">
        <f t="shared" ca="1" si="48"/>
        <v>0.73443516013961618</v>
      </c>
      <c r="I1340" s="4"/>
      <c r="J1340" s="4"/>
      <c r="K1340" s="4"/>
      <c r="L1340" s="4"/>
    </row>
    <row r="1341" spans="1:12">
      <c r="A1341" s="4"/>
      <c r="B1341" s="4"/>
      <c r="C1341" s="4"/>
      <c r="D1341" s="4"/>
      <c r="E1341" s="4"/>
      <c r="F1341" s="51">
        <f t="shared" ca="1" si="47"/>
        <v>0.61114966026292161</v>
      </c>
      <c r="G1341" s="4"/>
      <c r="H1341" s="51">
        <f t="shared" ca="1" si="48"/>
        <v>0.52132781281909213</v>
      </c>
      <c r="I1341" s="4"/>
      <c r="J1341" s="4"/>
      <c r="K1341" s="4"/>
      <c r="L1341" s="4"/>
    </row>
    <row r="1342" spans="1:12">
      <c r="A1342" s="4"/>
      <c r="B1342" s="4"/>
      <c r="C1342" s="4"/>
      <c r="D1342" s="4"/>
      <c r="E1342" s="4"/>
      <c r="F1342" s="51">
        <f t="shared" ca="1" si="47"/>
        <v>0.45190678898025349</v>
      </c>
      <c r="G1342" s="4"/>
      <c r="H1342" s="51">
        <f t="shared" ca="1" si="48"/>
        <v>0.78492327641738113</v>
      </c>
      <c r="I1342" s="4"/>
      <c r="J1342" s="4"/>
      <c r="K1342" s="4"/>
      <c r="L1342" s="4"/>
    </row>
    <row r="1343" spans="1:12">
      <c r="A1343" s="4"/>
      <c r="B1343" s="4"/>
      <c r="C1343" s="4"/>
      <c r="D1343" s="4"/>
      <c r="E1343" s="4"/>
      <c r="F1343" s="51">
        <f t="shared" ca="1" si="47"/>
        <v>0.38330015959979957</v>
      </c>
      <c r="G1343" s="4"/>
      <c r="H1343" s="51">
        <f t="shared" ca="1" si="48"/>
        <v>0.40973457939438379</v>
      </c>
      <c r="I1343" s="4"/>
      <c r="J1343" s="4"/>
      <c r="K1343" s="4"/>
      <c r="L1343" s="4"/>
    </row>
    <row r="1344" spans="1:12">
      <c r="A1344" s="4"/>
      <c r="B1344" s="4"/>
      <c r="C1344" s="4"/>
      <c r="D1344" s="4"/>
      <c r="E1344" s="4"/>
      <c r="F1344" s="51">
        <f t="shared" ca="1" si="47"/>
        <v>0.58490418357679441</v>
      </c>
      <c r="G1344" s="4"/>
      <c r="H1344" s="51">
        <f t="shared" ca="1" si="48"/>
        <v>0.49937413246515888</v>
      </c>
      <c r="I1344" s="4"/>
      <c r="J1344" s="4"/>
      <c r="K1344" s="4"/>
      <c r="L1344" s="4"/>
    </row>
    <row r="1345" spans="1:12">
      <c r="A1345" s="4"/>
      <c r="B1345" s="4"/>
      <c r="C1345" s="4"/>
      <c r="D1345" s="4"/>
      <c r="E1345" s="4"/>
      <c r="F1345" s="51">
        <f t="shared" ca="1" si="47"/>
        <v>0.18759295702335965</v>
      </c>
      <c r="G1345" s="4"/>
      <c r="H1345" s="51">
        <f t="shared" ca="1" si="48"/>
        <v>0.51009132585528971</v>
      </c>
      <c r="I1345" s="4"/>
      <c r="J1345" s="4"/>
      <c r="K1345" s="4"/>
      <c r="L1345" s="4"/>
    </row>
    <row r="1346" spans="1:12">
      <c r="A1346" s="4"/>
      <c r="B1346" s="4"/>
      <c r="C1346" s="4"/>
      <c r="D1346" s="4"/>
      <c r="E1346" s="4"/>
      <c r="F1346" s="51">
        <f t="shared" ca="1" si="47"/>
        <v>4.8345635742363946E-2</v>
      </c>
      <c r="G1346" s="4"/>
      <c r="H1346" s="51">
        <f t="shared" ca="1" si="48"/>
        <v>0.50442145733935972</v>
      </c>
      <c r="I1346" s="4"/>
      <c r="J1346" s="4"/>
      <c r="K1346" s="4"/>
      <c r="L1346" s="4"/>
    </row>
    <row r="1347" spans="1:12">
      <c r="A1347" s="4"/>
      <c r="B1347" s="4"/>
      <c r="C1347" s="4"/>
      <c r="D1347" s="4"/>
      <c r="E1347" s="4"/>
      <c r="F1347" s="51">
        <f t="shared" ca="1" si="47"/>
        <v>0.40245541395874807</v>
      </c>
      <c r="G1347" s="4"/>
      <c r="H1347" s="51">
        <f t="shared" ca="1" si="48"/>
        <v>0.51768609745466565</v>
      </c>
      <c r="I1347" s="4"/>
      <c r="J1347" s="4"/>
      <c r="K1347" s="4"/>
      <c r="L1347" s="4"/>
    </row>
    <row r="1348" spans="1:12">
      <c r="A1348" s="4"/>
      <c r="B1348" s="4"/>
      <c r="C1348" s="4"/>
      <c r="D1348" s="4"/>
      <c r="E1348" s="4"/>
      <c r="F1348" s="51">
        <f t="shared" ca="1" si="47"/>
        <v>0.90069682733021683</v>
      </c>
      <c r="G1348" s="4"/>
      <c r="H1348" s="51">
        <f t="shared" ca="1" si="48"/>
        <v>0.10409761658920239</v>
      </c>
      <c r="I1348" s="4"/>
      <c r="J1348" s="4"/>
      <c r="K1348" s="4"/>
      <c r="L1348" s="4"/>
    </row>
    <row r="1349" spans="1:12">
      <c r="A1349" s="4"/>
      <c r="B1349" s="4"/>
      <c r="C1349" s="4"/>
      <c r="D1349" s="4"/>
      <c r="E1349" s="4"/>
      <c r="F1349" s="51">
        <f t="shared" ca="1" si="47"/>
        <v>0.58498484889306968</v>
      </c>
      <c r="G1349" s="4"/>
      <c r="H1349" s="51">
        <f t="shared" ca="1" si="48"/>
        <v>0.32132493729053485</v>
      </c>
      <c r="I1349" s="4"/>
      <c r="J1349" s="4"/>
      <c r="K1349" s="4"/>
      <c r="L1349" s="4"/>
    </row>
    <row r="1350" spans="1:12">
      <c r="A1350" s="4"/>
      <c r="B1350" s="4"/>
      <c r="C1350" s="4"/>
      <c r="D1350" s="4"/>
      <c r="E1350" s="4"/>
      <c r="F1350" s="51">
        <f t="shared" ca="1" si="47"/>
        <v>0.65607025678411268</v>
      </c>
      <c r="G1350" s="4"/>
      <c r="H1350" s="51">
        <f t="shared" ca="1" si="48"/>
        <v>0.47033827206315604</v>
      </c>
      <c r="I1350" s="4"/>
      <c r="J1350" s="4"/>
      <c r="K1350" s="4"/>
      <c r="L1350" s="4"/>
    </row>
    <row r="1351" spans="1:12">
      <c r="A1351" s="4"/>
      <c r="B1351" s="4"/>
      <c r="C1351" s="4"/>
      <c r="D1351" s="4"/>
      <c r="E1351" s="4"/>
      <c r="F1351" s="51">
        <f t="shared" ca="1" si="47"/>
        <v>0.76959003855730679</v>
      </c>
      <c r="G1351" s="4"/>
      <c r="H1351" s="51">
        <f t="shared" ca="1" si="48"/>
        <v>0.51216189372573329</v>
      </c>
      <c r="I1351" s="4"/>
      <c r="J1351" s="4"/>
      <c r="K1351" s="4"/>
      <c r="L1351" s="4"/>
    </row>
    <row r="1352" spans="1:12">
      <c r="A1352" s="4"/>
      <c r="B1352" s="4"/>
      <c r="C1352" s="4"/>
      <c r="D1352" s="4"/>
      <c r="E1352" s="4"/>
      <c r="F1352" s="51">
        <f t="shared" ca="1" si="47"/>
        <v>0.31004918767767931</v>
      </c>
      <c r="G1352" s="4"/>
      <c r="H1352" s="51">
        <f t="shared" ca="1" si="48"/>
        <v>0.41854125523216834</v>
      </c>
      <c r="I1352" s="4"/>
      <c r="J1352" s="4"/>
      <c r="K1352" s="4"/>
      <c r="L1352" s="4"/>
    </row>
    <row r="1353" spans="1:12">
      <c r="A1353" s="4"/>
      <c r="B1353" s="4"/>
      <c r="C1353" s="4"/>
      <c r="D1353" s="4"/>
      <c r="E1353" s="4"/>
      <c r="F1353" s="51">
        <f t="shared" ca="1" si="47"/>
        <v>0.17176782878388475</v>
      </c>
      <c r="G1353" s="4"/>
      <c r="H1353" s="51">
        <f t="shared" ca="1" si="48"/>
        <v>0.36272678222595878</v>
      </c>
      <c r="I1353" s="4"/>
      <c r="J1353" s="4"/>
      <c r="K1353" s="4"/>
      <c r="L1353" s="4"/>
    </row>
    <row r="1354" spans="1:12">
      <c r="A1354" s="4"/>
      <c r="B1354" s="4"/>
      <c r="C1354" s="4"/>
      <c r="D1354" s="4"/>
      <c r="E1354" s="4"/>
      <c r="F1354" s="51">
        <f t="shared" ca="1" si="47"/>
        <v>0.51085445712369937</v>
      </c>
      <c r="G1354" s="4"/>
      <c r="H1354" s="51">
        <f t="shared" ca="1" si="48"/>
        <v>0.70155752280530326</v>
      </c>
      <c r="I1354" s="4"/>
      <c r="J1354" s="4"/>
      <c r="K1354" s="4"/>
      <c r="L1354" s="4"/>
    </row>
    <row r="1355" spans="1:12">
      <c r="A1355" s="4"/>
      <c r="B1355" s="4"/>
      <c r="C1355" s="4"/>
      <c r="D1355" s="4"/>
      <c r="E1355" s="4"/>
      <c r="F1355" s="51">
        <f t="shared" ca="1" si="47"/>
        <v>0.481200829872937</v>
      </c>
      <c r="G1355" s="4"/>
      <c r="H1355" s="51">
        <f t="shared" ca="1" si="48"/>
        <v>0.65331728658085808</v>
      </c>
      <c r="I1355" s="4"/>
      <c r="J1355" s="4"/>
      <c r="K1355" s="4"/>
      <c r="L1355" s="4"/>
    </row>
    <row r="1356" spans="1:12">
      <c r="A1356" s="4"/>
      <c r="B1356" s="4"/>
      <c r="C1356" s="4"/>
      <c r="D1356" s="4"/>
      <c r="E1356" s="4"/>
      <c r="F1356" s="51">
        <f t="shared" ca="1" si="47"/>
        <v>6.461176773404842E-2</v>
      </c>
      <c r="G1356" s="4"/>
      <c r="H1356" s="51">
        <f t="shared" ca="1" si="48"/>
        <v>0.67374770803166062</v>
      </c>
      <c r="I1356" s="4"/>
      <c r="J1356" s="4"/>
      <c r="K1356" s="4"/>
      <c r="L1356" s="4"/>
    </row>
    <row r="1357" spans="1:12">
      <c r="A1357" s="4"/>
      <c r="B1357" s="4"/>
      <c r="C1357" s="4"/>
      <c r="D1357" s="4"/>
      <c r="E1357" s="4"/>
      <c r="F1357" s="51">
        <f t="shared" ca="1" si="47"/>
        <v>0.15478369428872696</v>
      </c>
      <c r="G1357" s="4"/>
      <c r="H1357" s="51">
        <f t="shared" ca="1" si="48"/>
        <v>0.6917005241804457</v>
      </c>
      <c r="I1357" s="4"/>
      <c r="J1357" s="4"/>
      <c r="K1357" s="4"/>
      <c r="L1357" s="4"/>
    </row>
    <row r="1358" spans="1:12">
      <c r="A1358" s="4"/>
      <c r="B1358" s="4"/>
      <c r="C1358" s="4"/>
      <c r="D1358" s="4"/>
      <c r="E1358" s="4"/>
      <c r="F1358" s="51">
        <f t="shared" ca="1" si="47"/>
        <v>0.42838417095184167</v>
      </c>
      <c r="G1358" s="4"/>
      <c r="H1358" s="51">
        <f t="shared" ca="1" si="48"/>
        <v>0.6132192641009655</v>
      </c>
      <c r="I1358" s="4"/>
      <c r="J1358" s="4"/>
      <c r="K1358" s="4"/>
      <c r="L1358" s="4"/>
    </row>
    <row r="1359" spans="1:12">
      <c r="A1359" s="4"/>
      <c r="B1359" s="4"/>
      <c r="C1359" s="4"/>
      <c r="D1359" s="4"/>
      <c r="E1359" s="4"/>
      <c r="F1359" s="51">
        <f t="shared" ref="F1359:F1422" ca="1" si="49">RAND()</f>
        <v>0.6158472727648433</v>
      </c>
      <c r="G1359" s="4"/>
      <c r="H1359" s="51">
        <f t="shared" ref="H1359:H1422" ca="1" si="50">(RAND()+RAND()+RAND()+RAND())/4</f>
        <v>0.52562433524283769</v>
      </c>
      <c r="I1359" s="4"/>
      <c r="J1359" s="4"/>
      <c r="K1359" s="4"/>
      <c r="L1359" s="4"/>
    </row>
    <row r="1360" spans="1:12">
      <c r="A1360" s="4"/>
      <c r="B1360" s="4"/>
      <c r="C1360" s="4"/>
      <c r="D1360" s="4"/>
      <c r="E1360" s="4"/>
      <c r="F1360" s="51">
        <f t="shared" ca="1" si="49"/>
        <v>0.88106038852663482</v>
      </c>
      <c r="G1360" s="4"/>
      <c r="H1360" s="51">
        <f t="shared" ca="1" si="50"/>
        <v>0.49311455756582734</v>
      </c>
      <c r="I1360" s="4"/>
      <c r="J1360" s="4"/>
      <c r="K1360" s="4"/>
      <c r="L1360" s="4"/>
    </row>
    <row r="1361" spans="1:12">
      <c r="A1361" s="4"/>
      <c r="B1361" s="4"/>
      <c r="C1361" s="4"/>
      <c r="D1361" s="4"/>
      <c r="E1361" s="4"/>
      <c r="F1361" s="51">
        <f t="shared" ca="1" si="49"/>
        <v>0.95434736084848082</v>
      </c>
      <c r="G1361" s="4"/>
      <c r="H1361" s="51">
        <f t="shared" ca="1" si="50"/>
        <v>0.64538487850142057</v>
      </c>
      <c r="I1361" s="4"/>
      <c r="J1361" s="4"/>
      <c r="K1361" s="4"/>
      <c r="L1361" s="4"/>
    </row>
    <row r="1362" spans="1:12">
      <c r="A1362" s="4"/>
      <c r="B1362" s="4"/>
      <c r="C1362" s="4"/>
      <c r="D1362" s="4"/>
      <c r="E1362" s="4"/>
      <c r="F1362" s="51">
        <f t="shared" ca="1" si="49"/>
        <v>0.33209653792588134</v>
      </c>
      <c r="G1362" s="4"/>
      <c r="H1362" s="51">
        <f t="shared" ca="1" si="50"/>
        <v>0.59610409035645562</v>
      </c>
      <c r="I1362" s="4"/>
      <c r="J1362" s="4"/>
      <c r="K1362" s="4"/>
      <c r="L1362" s="4"/>
    </row>
    <row r="1363" spans="1:12">
      <c r="A1363" s="4"/>
      <c r="B1363" s="4"/>
      <c r="C1363" s="4"/>
      <c r="D1363" s="4"/>
      <c r="E1363" s="4"/>
      <c r="F1363" s="51">
        <f t="shared" ca="1" si="49"/>
        <v>0.24981705377088048</v>
      </c>
      <c r="G1363" s="4"/>
      <c r="H1363" s="51">
        <f t="shared" ca="1" si="50"/>
        <v>0.41472470419795493</v>
      </c>
      <c r="I1363" s="4"/>
      <c r="J1363" s="4"/>
      <c r="K1363" s="4"/>
      <c r="L1363" s="4"/>
    </row>
    <row r="1364" spans="1:12">
      <c r="A1364" s="4"/>
      <c r="B1364" s="4"/>
      <c r="C1364" s="4"/>
      <c r="D1364" s="4"/>
      <c r="E1364" s="4"/>
      <c r="F1364" s="51">
        <f t="shared" ca="1" si="49"/>
        <v>0.54758229880746379</v>
      </c>
      <c r="G1364" s="4"/>
      <c r="H1364" s="51">
        <f t="shared" ca="1" si="50"/>
        <v>0.52080736765614943</v>
      </c>
      <c r="I1364" s="4"/>
      <c r="J1364" s="4"/>
      <c r="K1364" s="4"/>
      <c r="L1364" s="4"/>
    </row>
    <row r="1365" spans="1:12">
      <c r="A1365" s="4"/>
      <c r="B1365" s="4"/>
      <c r="C1365" s="4"/>
      <c r="D1365" s="4"/>
      <c r="E1365" s="4"/>
      <c r="F1365" s="51">
        <f t="shared" ca="1" si="49"/>
        <v>1.5454386615230797E-2</v>
      </c>
      <c r="G1365" s="4"/>
      <c r="H1365" s="51">
        <f t="shared" ca="1" si="50"/>
        <v>0.28384675841763229</v>
      </c>
      <c r="I1365" s="4"/>
      <c r="J1365" s="4"/>
      <c r="K1365" s="4"/>
      <c r="L1365" s="4"/>
    </row>
    <row r="1366" spans="1:12">
      <c r="A1366" s="4"/>
      <c r="B1366" s="4"/>
      <c r="C1366" s="4"/>
      <c r="D1366" s="4"/>
      <c r="E1366" s="4"/>
      <c r="F1366" s="51">
        <f t="shared" ca="1" si="49"/>
        <v>8.7051374240531776E-2</v>
      </c>
      <c r="G1366" s="4"/>
      <c r="H1366" s="51">
        <f t="shared" ca="1" si="50"/>
        <v>0.58966831090130056</v>
      </c>
      <c r="I1366" s="4"/>
      <c r="J1366" s="4"/>
      <c r="K1366" s="4"/>
      <c r="L1366" s="4"/>
    </row>
    <row r="1367" spans="1:12">
      <c r="A1367" s="4"/>
      <c r="B1367" s="4"/>
      <c r="C1367" s="4"/>
      <c r="D1367" s="4"/>
      <c r="E1367" s="4"/>
      <c r="F1367" s="51">
        <f t="shared" ca="1" si="49"/>
        <v>0.27906710217503139</v>
      </c>
      <c r="G1367" s="4"/>
      <c r="H1367" s="51">
        <f t="shared" ca="1" si="50"/>
        <v>0.55020739152849063</v>
      </c>
      <c r="I1367" s="4"/>
      <c r="J1367" s="4"/>
      <c r="K1367" s="4"/>
      <c r="L1367" s="4"/>
    </row>
    <row r="1368" spans="1:12">
      <c r="A1368" s="4"/>
      <c r="B1368" s="4"/>
      <c r="C1368" s="4"/>
      <c r="D1368" s="4"/>
      <c r="E1368" s="4"/>
      <c r="F1368" s="51">
        <f t="shared" ca="1" si="49"/>
        <v>0.90050006183234466</v>
      </c>
      <c r="G1368" s="4"/>
      <c r="H1368" s="51">
        <f t="shared" ca="1" si="50"/>
        <v>0.6959552645190934</v>
      </c>
      <c r="I1368" s="4"/>
      <c r="J1368" s="4"/>
      <c r="K1368" s="4"/>
      <c r="L1368" s="4"/>
    </row>
    <row r="1369" spans="1:12">
      <c r="A1369" s="4"/>
      <c r="B1369" s="4"/>
      <c r="C1369" s="4"/>
      <c r="D1369" s="4"/>
      <c r="E1369" s="4"/>
      <c r="F1369" s="51">
        <f t="shared" ca="1" si="49"/>
        <v>0.40692059420340265</v>
      </c>
      <c r="G1369" s="4"/>
      <c r="H1369" s="51">
        <f t="shared" ca="1" si="50"/>
        <v>0.68238320295614885</v>
      </c>
      <c r="I1369" s="4"/>
      <c r="J1369" s="4"/>
      <c r="K1369" s="4"/>
      <c r="L1369" s="4"/>
    </row>
    <row r="1370" spans="1:12">
      <c r="A1370" s="4"/>
      <c r="B1370" s="4"/>
      <c r="C1370" s="4"/>
      <c r="D1370" s="4"/>
      <c r="E1370" s="4"/>
      <c r="F1370" s="51">
        <f t="shared" ca="1" si="49"/>
        <v>0.84651397784079063</v>
      </c>
      <c r="G1370" s="4"/>
      <c r="H1370" s="51">
        <f t="shared" ca="1" si="50"/>
        <v>0.68871771883315691</v>
      </c>
      <c r="I1370" s="4"/>
      <c r="J1370" s="4"/>
      <c r="K1370" s="4"/>
      <c r="L1370" s="4"/>
    </row>
    <row r="1371" spans="1:12">
      <c r="A1371" s="4"/>
      <c r="B1371" s="4"/>
      <c r="C1371" s="4"/>
      <c r="D1371" s="4"/>
      <c r="E1371" s="4"/>
      <c r="F1371" s="51">
        <f t="shared" ca="1" si="49"/>
        <v>0.16935607971205002</v>
      </c>
      <c r="G1371" s="4"/>
      <c r="H1371" s="51">
        <f t="shared" ca="1" si="50"/>
        <v>0.53697119687407113</v>
      </c>
      <c r="I1371" s="4"/>
      <c r="J1371" s="4"/>
      <c r="K1371" s="4"/>
      <c r="L1371" s="4"/>
    </row>
    <row r="1372" spans="1:12">
      <c r="A1372" s="4"/>
      <c r="B1372" s="4"/>
      <c r="C1372" s="4"/>
      <c r="D1372" s="4"/>
      <c r="E1372" s="4"/>
      <c r="F1372" s="51">
        <f t="shared" ca="1" si="49"/>
        <v>0.44771793978380203</v>
      </c>
      <c r="G1372" s="4"/>
      <c r="H1372" s="51">
        <f t="shared" ca="1" si="50"/>
        <v>0.51428118832070402</v>
      </c>
      <c r="I1372" s="4"/>
      <c r="J1372" s="4"/>
      <c r="K1372" s="4"/>
      <c r="L1372" s="4"/>
    </row>
    <row r="1373" spans="1:12">
      <c r="A1373" s="4"/>
      <c r="B1373" s="4"/>
      <c r="C1373" s="4"/>
      <c r="D1373" s="4"/>
      <c r="E1373" s="4"/>
      <c r="F1373" s="51">
        <f t="shared" ca="1" si="49"/>
        <v>0.14784285691929</v>
      </c>
      <c r="G1373" s="4"/>
      <c r="H1373" s="51">
        <f t="shared" ca="1" si="50"/>
        <v>0.59996359488646078</v>
      </c>
      <c r="I1373" s="4"/>
      <c r="J1373" s="4"/>
      <c r="K1373" s="4"/>
      <c r="L1373" s="4"/>
    </row>
    <row r="1374" spans="1:12">
      <c r="A1374" s="4"/>
      <c r="B1374" s="4"/>
      <c r="C1374" s="4"/>
      <c r="D1374" s="4"/>
      <c r="E1374" s="4"/>
      <c r="F1374" s="51">
        <f t="shared" ca="1" si="49"/>
        <v>0.34111067854348542</v>
      </c>
      <c r="G1374" s="4"/>
      <c r="H1374" s="51">
        <f t="shared" ca="1" si="50"/>
        <v>0.57431861152594144</v>
      </c>
      <c r="I1374" s="4"/>
      <c r="J1374" s="4"/>
      <c r="K1374" s="4"/>
      <c r="L1374" s="4"/>
    </row>
    <row r="1375" spans="1:12">
      <c r="A1375" s="4"/>
      <c r="B1375" s="4"/>
      <c r="C1375" s="4"/>
      <c r="D1375" s="4"/>
      <c r="E1375" s="4"/>
      <c r="F1375" s="51">
        <f t="shared" ca="1" si="49"/>
        <v>0.4488730044571887</v>
      </c>
      <c r="G1375" s="4"/>
      <c r="H1375" s="51">
        <f t="shared" ca="1" si="50"/>
        <v>0.35798887420376369</v>
      </c>
      <c r="I1375" s="4"/>
      <c r="J1375" s="4"/>
      <c r="K1375" s="4"/>
      <c r="L1375" s="4"/>
    </row>
    <row r="1376" spans="1:12">
      <c r="A1376" s="4"/>
      <c r="B1376" s="4"/>
      <c r="C1376" s="4"/>
      <c r="D1376" s="4"/>
      <c r="E1376" s="4"/>
      <c r="F1376" s="51">
        <f t="shared" ca="1" si="49"/>
        <v>0.13532020727413485</v>
      </c>
      <c r="G1376" s="4"/>
      <c r="H1376" s="51">
        <f t="shared" ca="1" si="50"/>
        <v>0.53064176514287253</v>
      </c>
      <c r="I1376" s="4"/>
      <c r="J1376" s="4"/>
      <c r="K1376" s="4"/>
      <c r="L1376" s="4"/>
    </row>
    <row r="1377" spans="1:12">
      <c r="A1377" s="4"/>
      <c r="B1377" s="4"/>
      <c r="C1377" s="4"/>
      <c r="D1377" s="4"/>
      <c r="E1377" s="4"/>
      <c r="F1377" s="51">
        <f t="shared" ca="1" si="49"/>
        <v>0.13340762752116941</v>
      </c>
      <c r="G1377" s="4"/>
      <c r="H1377" s="51">
        <f t="shared" ca="1" si="50"/>
        <v>0.29775226579488057</v>
      </c>
      <c r="I1377" s="4"/>
      <c r="J1377" s="4"/>
      <c r="K1377" s="4"/>
      <c r="L1377" s="4"/>
    </row>
    <row r="1378" spans="1:12">
      <c r="A1378" s="4"/>
      <c r="B1378" s="4"/>
      <c r="C1378" s="4"/>
      <c r="D1378" s="4"/>
      <c r="E1378" s="4"/>
      <c r="F1378" s="51">
        <f t="shared" ca="1" si="49"/>
        <v>0.19597683862598125</v>
      </c>
      <c r="G1378" s="4"/>
      <c r="H1378" s="51">
        <f t="shared" ca="1" si="50"/>
        <v>0.60194080537535499</v>
      </c>
      <c r="I1378" s="4"/>
      <c r="J1378" s="4"/>
      <c r="K1378" s="4"/>
      <c r="L1378" s="4"/>
    </row>
    <row r="1379" spans="1:12">
      <c r="A1379" s="4"/>
      <c r="B1379" s="4"/>
      <c r="C1379" s="4"/>
      <c r="D1379" s="4"/>
      <c r="E1379" s="4"/>
      <c r="F1379" s="51">
        <f t="shared" ca="1" si="49"/>
        <v>0.56107635764896946</v>
      </c>
      <c r="G1379" s="4"/>
      <c r="H1379" s="51">
        <f t="shared" ca="1" si="50"/>
        <v>0.58360159021262814</v>
      </c>
      <c r="I1379" s="4"/>
      <c r="J1379" s="4"/>
      <c r="K1379" s="4"/>
      <c r="L1379" s="4"/>
    </row>
    <row r="1380" spans="1:12">
      <c r="A1380" s="4"/>
      <c r="B1380" s="4"/>
      <c r="C1380" s="4"/>
      <c r="D1380" s="4"/>
      <c r="E1380" s="4"/>
      <c r="F1380" s="51">
        <f t="shared" ca="1" si="49"/>
        <v>0.53146126904910718</v>
      </c>
      <c r="G1380" s="4"/>
      <c r="H1380" s="51">
        <f t="shared" ca="1" si="50"/>
        <v>0.34148726204147373</v>
      </c>
      <c r="I1380" s="4"/>
      <c r="J1380" s="4"/>
      <c r="K1380" s="4"/>
      <c r="L1380" s="4"/>
    </row>
    <row r="1381" spans="1:12">
      <c r="A1381" s="4"/>
      <c r="B1381" s="4"/>
      <c r="C1381" s="4"/>
      <c r="D1381" s="4"/>
      <c r="E1381" s="4"/>
      <c r="F1381" s="51">
        <f t="shared" ca="1" si="49"/>
        <v>0.75927896348756341</v>
      </c>
      <c r="G1381" s="4"/>
      <c r="H1381" s="51">
        <f t="shared" ca="1" si="50"/>
        <v>0.75277563333484876</v>
      </c>
      <c r="I1381" s="4"/>
      <c r="J1381" s="4"/>
      <c r="K1381" s="4"/>
      <c r="L1381" s="4"/>
    </row>
    <row r="1382" spans="1:12">
      <c r="A1382" s="4"/>
      <c r="B1382" s="4"/>
      <c r="C1382" s="4"/>
      <c r="D1382" s="4"/>
      <c r="E1382" s="4"/>
      <c r="F1382" s="51">
        <f t="shared" ca="1" si="49"/>
        <v>0.64771682516168394</v>
      </c>
      <c r="G1382" s="4"/>
      <c r="H1382" s="51">
        <f t="shared" ca="1" si="50"/>
        <v>0.61352795737353927</v>
      </c>
      <c r="I1382" s="4"/>
      <c r="J1382" s="4"/>
      <c r="K1382" s="4"/>
      <c r="L1382" s="4"/>
    </row>
    <row r="1383" spans="1:12">
      <c r="A1383" s="4"/>
      <c r="B1383" s="4"/>
      <c r="C1383" s="4"/>
      <c r="D1383" s="4"/>
      <c r="E1383" s="4"/>
      <c r="F1383" s="51">
        <f t="shared" ca="1" si="49"/>
        <v>3.3382360970084735E-2</v>
      </c>
      <c r="G1383" s="4"/>
      <c r="H1383" s="51">
        <f t="shared" ca="1" si="50"/>
        <v>0.46699594030170533</v>
      </c>
      <c r="I1383" s="4"/>
      <c r="J1383" s="4"/>
      <c r="K1383" s="4"/>
      <c r="L1383" s="4"/>
    </row>
    <row r="1384" spans="1:12">
      <c r="A1384" s="4"/>
      <c r="B1384" s="4"/>
      <c r="C1384" s="4"/>
      <c r="D1384" s="4"/>
      <c r="E1384" s="4"/>
      <c r="F1384" s="51">
        <f t="shared" ca="1" si="49"/>
        <v>0.96274628574923449</v>
      </c>
      <c r="G1384" s="4"/>
      <c r="H1384" s="51">
        <f t="shared" ca="1" si="50"/>
        <v>0.4872637812445314</v>
      </c>
      <c r="I1384" s="4"/>
      <c r="J1384" s="4"/>
      <c r="K1384" s="4"/>
      <c r="L1384" s="4"/>
    </row>
    <row r="1385" spans="1:12">
      <c r="A1385" s="4"/>
      <c r="B1385" s="4"/>
      <c r="C1385" s="4"/>
      <c r="D1385" s="4"/>
      <c r="E1385" s="4"/>
      <c r="F1385" s="51">
        <f t="shared" ca="1" si="49"/>
        <v>0.26539333360435513</v>
      </c>
      <c r="G1385" s="4"/>
      <c r="H1385" s="51">
        <f t="shared" ca="1" si="50"/>
        <v>0.39719830524069433</v>
      </c>
      <c r="I1385" s="4"/>
      <c r="J1385" s="4"/>
      <c r="K1385" s="4"/>
      <c r="L1385" s="4"/>
    </row>
    <row r="1386" spans="1:12">
      <c r="A1386" s="4"/>
      <c r="B1386" s="4"/>
      <c r="C1386" s="4"/>
      <c r="D1386" s="4"/>
      <c r="E1386" s="4"/>
      <c r="F1386" s="51">
        <f t="shared" ca="1" si="49"/>
        <v>0.31536186096157559</v>
      </c>
      <c r="G1386" s="4"/>
      <c r="H1386" s="51">
        <f t="shared" ca="1" si="50"/>
        <v>0.66604495847315937</v>
      </c>
      <c r="I1386" s="4"/>
      <c r="J1386" s="4"/>
      <c r="K1386" s="4"/>
      <c r="L1386" s="4"/>
    </row>
    <row r="1387" spans="1:12">
      <c r="A1387" s="4"/>
      <c r="B1387" s="4"/>
      <c r="C1387" s="4"/>
      <c r="D1387" s="4"/>
      <c r="E1387" s="4"/>
      <c r="F1387" s="51">
        <f t="shared" ca="1" si="49"/>
        <v>0.54083100133934914</v>
      </c>
      <c r="G1387" s="4"/>
      <c r="H1387" s="51">
        <f t="shared" ca="1" si="50"/>
        <v>0.39606204751471952</v>
      </c>
      <c r="I1387" s="4"/>
      <c r="J1387" s="4"/>
      <c r="K1387" s="4"/>
      <c r="L1387" s="4"/>
    </row>
    <row r="1388" spans="1:12">
      <c r="A1388" s="4"/>
      <c r="B1388" s="4"/>
      <c r="C1388" s="4"/>
      <c r="D1388" s="4"/>
      <c r="E1388" s="4"/>
      <c r="F1388" s="51">
        <f t="shared" ca="1" si="49"/>
        <v>0.9961897571865671</v>
      </c>
      <c r="G1388" s="4"/>
      <c r="H1388" s="51">
        <f t="shared" ca="1" si="50"/>
        <v>0.3287610660206236</v>
      </c>
      <c r="I1388" s="4"/>
      <c r="J1388" s="4"/>
      <c r="K1388" s="4"/>
      <c r="L1388" s="4"/>
    </row>
    <row r="1389" spans="1:12">
      <c r="A1389" s="4"/>
      <c r="B1389" s="4"/>
      <c r="C1389" s="4"/>
      <c r="D1389" s="4"/>
      <c r="E1389" s="4"/>
      <c r="F1389" s="51">
        <f t="shared" ca="1" si="49"/>
        <v>0.22071671949422644</v>
      </c>
      <c r="G1389" s="4"/>
      <c r="H1389" s="51">
        <f t="shared" ca="1" si="50"/>
        <v>0.49262298048843822</v>
      </c>
      <c r="I1389" s="4"/>
      <c r="J1389" s="4"/>
      <c r="K1389" s="4"/>
      <c r="L1389" s="4"/>
    </row>
    <row r="1390" spans="1:12">
      <c r="A1390" s="4"/>
      <c r="B1390" s="4"/>
      <c r="C1390" s="4"/>
      <c r="D1390" s="4"/>
      <c r="E1390" s="4"/>
      <c r="F1390" s="51">
        <f t="shared" ca="1" si="49"/>
        <v>0.18842525891814166</v>
      </c>
      <c r="G1390" s="4"/>
      <c r="H1390" s="51">
        <f t="shared" ca="1" si="50"/>
        <v>0.51934557079813315</v>
      </c>
      <c r="I1390" s="4"/>
      <c r="J1390" s="4"/>
      <c r="K1390" s="4"/>
      <c r="L1390" s="4"/>
    </row>
    <row r="1391" spans="1:12">
      <c r="A1391" s="4"/>
      <c r="B1391" s="4"/>
      <c r="C1391" s="4"/>
      <c r="D1391" s="4"/>
      <c r="E1391" s="4"/>
      <c r="F1391" s="51">
        <f t="shared" ca="1" si="49"/>
        <v>0.60045480588801348</v>
      </c>
      <c r="G1391" s="4"/>
      <c r="H1391" s="51">
        <f t="shared" ca="1" si="50"/>
        <v>0.61860962437058054</v>
      </c>
      <c r="I1391" s="4"/>
      <c r="J1391" s="4"/>
      <c r="K1391" s="4"/>
      <c r="L1391" s="4"/>
    </row>
    <row r="1392" spans="1:12">
      <c r="A1392" s="4"/>
      <c r="B1392" s="4"/>
      <c r="C1392" s="4"/>
      <c r="D1392" s="4"/>
      <c r="E1392" s="4"/>
      <c r="F1392" s="51">
        <f t="shared" ca="1" si="49"/>
        <v>0.90730246423654737</v>
      </c>
      <c r="G1392" s="4"/>
      <c r="H1392" s="51">
        <f t="shared" ca="1" si="50"/>
        <v>0.26515221916549436</v>
      </c>
      <c r="I1392" s="4"/>
      <c r="J1392" s="4"/>
      <c r="K1392" s="4"/>
      <c r="L1392" s="4"/>
    </row>
    <row r="1393" spans="1:12">
      <c r="A1393" s="4"/>
      <c r="B1393" s="4"/>
      <c r="C1393" s="4"/>
      <c r="D1393" s="4"/>
      <c r="E1393" s="4"/>
      <c r="F1393" s="51">
        <f t="shared" ca="1" si="49"/>
        <v>0.88277630344091407</v>
      </c>
      <c r="G1393" s="4"/>
      <c r="H1393" s="51">
        <f t="shared" ca="1" si="50"/>
        <v>0.28578780341529886</v>
      </c>
      <c r="I1393" s="4"/>
      <c r="J1393" s="4"/>
      <c r="K1393" s="4"/>
      <c r="L1393" s="4"/>
    </row>
    <row r="1394" spans="1:12">
      <c r="A1394" s="4"/>
      <c r="B1394" s="4"/>
      <c r="C1394" s="4"/>
      <c r="D1394" s="4"/>
      <c r="E1394" s="4"/>
      <c r="F1394" s="51">
        <f t="shared" ca="1" si="49"/>
        <v>0.91973924056700651</v>
      </c>
      <c r="G1394" s="4"/>
      <c r="H1394" s="51">
        <f t="shared" ca="1" si="50"/>
        <v>0.6338565522119689</v>
      </c>
      <c r="I1394" s="4"/>
      <c r="J1394" s="4"/>
      <c r="K1394" s="4"/>
      <c r="L1394" s="4"/>
    </row>
    <row r="1395" spans="1:12">
      <c r="A1395" s="4"/>
      <c r="B1395" s="4"/>
      <c r="C1395" s="4"/>
      <c r="D1395" s="4"/>
      <c r="E1395" s="4"/>
      <c r="F1395" s="51">
        <f t="shared" ca="1" si="49"/>
        <v>0.83430528662245651</v>
      </c>
      <c r="G1395" s="4"/>
      <c r="H1395" s="51">
        <f t="shared" ca="1" si="50"/>
        <v>0.55957133916598578</v>
      </c>
      <c r="I1395" s="4"/>
      <c r="J1395" s="4"/>
      <c r="K1395" s="4"/>
      <c r="L1395" s="4"/>
    </row>
    <row r="1396" spans="1:12">
      <c r="A1396" s="4"/>
      <c r="B1396" s="4"/>
      <c r="C1396" s="4"/>
      <c r="D1396" s="4"/>
      <c r="E1396" s="4"/>
      <c r="F1396" s="51">
        <f t="shared" ca="1" si="49"/>
        <v>0.52907179145816474</v>
      </c>
      <c r="G1396" s="4"/>
      <c r="H1396" s="51">
        <f t="shared" ca="1" si="50"/>
        <v>0.49155032216339201</v>
      </c>
      <c r="I1396" s="4"/>
      <c r="J1396" s="4"/>
      <c r="K1396" s="4"/>
      <c r="L1396" s="4"/>
    </row>
    <row r="1397" spans="1:12">
      <c r="A1397" s="4"/>
      <c r="B1397" s="4"/>
      <c r="C1397" s="4"/>
      <c r="D1397" s="4"/>
      <c r="E1397" s="4"/>
      <c r="F1397" s="51">
        <f t="shared" ca="1" si="49"/>
        <v>0.88202856814135133</v>
      </c>
      <c r="G1397" s="4"/>
      <c r="H1397" s="51">
        <f t="shared" ca="1" si="50"/>
        <v>0.71065474625224689</v>
      </c>
      <c r="I1397" s="4"/>
      <c r="J1397" s="4"/>
      <c r="K1397" s="4"/>
      <c r="L1397" s="4"/>
    </row>
    <row r="1398" spans="1:12">
      <c r="A1398" s="4"/>
      <c r="B1398" s="4"/>
      <c r="C1398" s="4"/>
      <c r="D1398" s="4"/>
      <c r="E1398" s="4"/>
      <c r="F1398" s="51">
        <f t="shared" ca="1" si="49"/>
        <v>0.24669695263930291</v>
      </c>
      <c r="G1398" s="4"/>
      <c r="H1398" s="51">
        <f t="shared" ca="1" si="50"/>
        <v>0.55895478229106232</v>
      </c>
      <c r="I1398" s="4"/>
      <c r="J1398" s="4"/>
      <c r="K1398" s="4"/>
      <c r="L1398" s="4"/>
    </row>
    <row r="1399" spans="1:12">
      <c r="A1399" s="4"/>
      <c r="B1399" s="4"/>
      <c r="C1399" s="4"/>
      <c r="D1399" s="4"/>
      <c r="E1399" s="4"/>
      <c r="F1399" s="51">
        <f t="shared" ca="1" si="49"/>
        <v>6.0111413204590458E-2</v>
      </c>
      <c r="G1399" s="4"/>
      <c r="H1399" s="51">
        <f t="shared" ca="1" si="50"/>
        <v>0.65583967094954332</v>
      </c>
      <c r="I1399" s="4"/>
      <c r="J1399" s="4"/>
      <c r="K1399" s="4"/>
      <c r="L1399" s="4"/>
    </row>
    <row r="1400" spans="1:12">
      <c r="A1400" s="4"/>
      <c r="B1400" s="4"/>
      <c r="C1400" s="4"/>
      <c r="D1400" s="4"/>
      <c r="E1400" s="4"/>
      <c r="F1400" s="51">
        <f t="shared" ca="1" si="49"/>
        <v>8.5763565070849368E-2</v>
      </c>
      <c r="G1400" s="4"/>
      <c r="H1400" s="51">
        <f t="shared" ca="1" si="50"/>
        <v>0.68867043397449679</v>
      </c>
      <c r="I1400" s="4"/>
      <c r="J1400" s="4"/>
      <c r="K1400" s="4"/>
      <c r="L1400" s="4"/>
    </row>
    <row r="1401" spans="1:12">
      <c r="A1401" s="4"/>
      <c r="B1401" s="4"/>
      <c r="C1401" s="4"/>
      <c r="D1401" s="4"/>
      <c r="E1401" s="4"/>
      <c r="F1401" s="51">
        <f t="shared" ca="1" si="49"/>
        <v>0.50741219836098495</v>
      </c>
      <c r="G1401" s="4"/>
      <c r="H1401" s="51">
        <f t="shared" ca="1" si="50"/>
        <v>0.62631746119883913</v>
      </c>
      <c r="I1401" s="4"/>
      <c r="J1401" s="4"/>
      <c r="K1401" s="4"/>
      <c r="L1401" s="4"/>
    </row>
    <row r="1402" spans="1:12">
      <c r="A1402" s="4"/>
      <c r="B1402" s="4"/>
      <c r="C1402" s="4"/>
      <c r="D1402" s="4"/>
      <c r="E1402" s="4"/>
      <c r="F1402" s="51">
        <f t="shared" ca="1" si="49"/>
        <v>0.41545923445193977</v>
      </c>
      <c r="G1402" s="4"/>
      <c r="H1402" s="51">
        <f t="shared" ca="1" si="50"/>
        <v>0.38601275170509353</v>
      </c>
      <c r="I1402" s="4"/>
      <c r="J1402" s="4"/>
      <c r="K1402" s="4"/>
      <c r="L1402" s="4"/>
    </row>
    <row r="1403" spans="1:12">
      <c r="A1403" s="4"/>
      <c r="B1403" s="4"/>
      <c r="C1403" s="4"/>
      <c r="D1403" s="4"/>
      <c r="E1403" s="4"/>
      <c r="F1403" s="51">
        <f t="shared" ca="1" si="49"/>
        <v>0.16658974415417493</v>
      </c>
      <c r="G1403" s="4"/>
      <c r="H1403" s="51">
        <f t="shared" ca="1" si="50"/>
        <v>0.59961973487968501</v>
      </c>
      <c r="I1403" s="4"/>
      <c r="J1403" s="4"/>
      <c r="K1403" s="4"/>
      <c r="L1403" s="4"/>
    </row>
    <row r="1404" spans="1:12">
      <c r="A1404" s="4"/>
      <c r="B1404" s="4"/>
      <c r="C1404" s="4"/>
      <c r="D1404" s="4"/>
      <c r="E1404" s="4"/>
      <c r="F1404" s="51">
        <f t="shared" ca="1" si="49"/>
        <v>0.71474707268722393</v>
      </c>
      <c r="G1404" s="4"/>
      <c r="H1404" s="51">
        <f t="shared" ca="1" si="50"/>
        <v>0.64421285133287964</v>
      </c>
      <c r="I1404" s="4"/>
      <c r="J1404" s="4"/>
      <c r="K1404" s="4"/>
      <c r="L1404" s="4"/>
    </row>
    <row r="1405" spans="1:12">
      <c r="A1405" s="4"/>
      <c r="B1405" s="4"/>
      <c r="C1405" s="4"/>
      <c r="D1405" s="4"/>
      <c r="E1405" s="4"/>
      <c r="F1405" s="51">
        <f t="shared" ca="1" si="49"/>
        <v>0.68531157001479182</v>
      </c>
      <c r="G1405" s="4"/>
      <c r="H1405" s="51">
        <f t="shared" ca="1" si="50"/>
        <v>0.48362621899849445</v>
      </c>
      <c r="I1405" s="4"/>
      <c r="J1405" s="4"/>
      <c r="K1405" s="4"/>
      <c r="L1405" s="4"/>
    </row>
    <row r="1406" spans="1:12">
      <c r="A1406" s="4"/>
      <c r="B1406" s="4"/>
      <c r="C1406" s="4"/>
      <c r="D1406" s="4"/>
      <c r="E1406" s="4"/>
      <c r="F1406" s="51">
        <f t="shared" ca="1" si="49"/>
        <v>0.54977023862175856</v>
      </c>
      <c r="G1406" s="4"/>
      <c r="H1406" s="51">
        <f t="shared" ca="1" si="50"/>
        <v>0.46695747710895569</v>
      </c>
      <c r="I1406" s="4"/>
      <c r="J1406" s="4"/>
      <c r="K1406" s="4"/>
      <c r="L1406" s="4"/>
    </row>
    <row r="1407" spans="1:12">
      <c r="A1407" s="4"/>
      <c r="B1407" s="4"/>
      <c r="C1407" s="4"/>
      <c r="D1407" s="4"/>
      <c r="E1407" s="4"/>
      <c r="F1407" s="51">
        <f t="shared" ca="1" si="49"/>
        <v>0.56497537607302817</v>
      </c>
      <c r="G1407" s="4"/>
      <c r="H1407" s="51">
        <f t="shared" ca="1" si="50"/>
        <v>0.47573760664526682</v>
      </c>
      <c r="I1407" s="4"/>
      <c r="J1407" s="4"/>
      <c r="K1407" s="4"/>
      <c r="L1407" s="4"/>
    </row>
    <row r="1408" spans="1:12">
      <c r="A1408" s="4"/>
      <c r="B1408" s="4"/>
      <c r="C1408" s="4"/>
      <c r="D1408" s="4"/>
      <c r="E1408" s="4"/>
      <c r="F1408" s="51">
        <f t="shared" ca="1" si="49"/>
        <v>0.49165363225367997</v>
      </c>
      <c r="G1408" s="4"/>
      <c r="H1408" s="51">
        <f t="shared" ca="1" si="50"/>
        <v>0.2887715370314059</v>
      </c>
      <c r="I1408" s="4"/>
      <c r="J1408" s="4"/>
      <c r="K1408" s="4"/>
      <c r="L1408" s="4"/>
    </row>
    <row r="1409" spans="1:12">
      <c r="A1409" s="4"/>
      <c r="B1409" s="4"/>
      <c r="C1409" s="4"/>
      <c r="D1409" s="4"/>
      <c r="E1409" s="4"/>
      <c r="F1409" s="51">
        <f t="shared" ca="1" si="49"/>
        <v>0.43096291261189013</v>
      </c>
      <c r="G1409" s="4"/>
      <c r="H1409" s="51">
        <f t="shared" ca="1" si="50"/>
        <v>0.3671911643953697</v>
      </c>
      <c r="I1409" s="4"/>
      <c r="J1409" s="4"/>
      <c r="K1409" s="4"/>
      <c r="L1409" s="4"/>
    </row>
    <row r="1410" spans="1:12">
      <c r="A1410" s="4"/>
      <c r="B1410" s="4"/>
      <c r="C1410" s="4"/>
      <c r="D1410" s="4"/>
      <c r="E1410" s="4"/>
      <c r="F1410" s="51">
        <f t="shared" ca="1" si="49"/>
        <v>0.35787650609034538</v>
      </c>
      <c r="G1410" s="4"/>
      <c r="H1410" s="51">
        <f t="shared" ca="1" si="50"/>
        <v>0.83446548867960846</v>
      </c>
      <c r="I1410" s="4"/>
      <c r="J1410" s="4"/>
      <c r="K1410" s="4"/>
      <c r="L1410" s="4"/>
    </row>
    <row r="1411" spans="1:12">
      <c r="A1411" s="4"/>
      <c r="B1411" s="4"/>
      <c r="C1411" s="4"/>
      <c r="D1411" s="4"/>
      <c r="E1411" s="4"/>
      <c r="F1411" s="51">
        <f t="shared" ca="1" si="49"/>
        <v>0.94932491597649249</v>
      </c>
      <c r="G1411" s="4"/>
      <c r="H1411" s="51">
        <f t="shared" ca="1" si="50"/>
        <v>0.52905914098175977</v>
      </c>
      <c r="I1411" s="4"/>
      <c r="J1411" s="4"/>
      <c r="K1411" s="4"/>
      <c r="L1411" s="4"/>
    </row>
    <row r="1412" spans="1:12">
      <c r="A1412" s="4"/>
      <c r="B1412" s="4"/>
      <c r="C1412" s="4"/>
      <c r="D1412" s="4"/>
      <c r="E1412" s="4"/>
      <c r="F1412" s="51">
        <f t="shared" ca="1" si="49"/>
        <v>0.71347617692742449</v>
      </c>
      <c r="G1412" s="4"/>
      <c r="H1412" s="51">
        <f t="shared" ca="1" si="50"/>
        <v>0.42725093243437384</v>
      </c>
      <c r="I1412" s="4"/>
      <c r="J1412" s="4"/>
      <c r="K1412" s="4"/>
      <c r="L1412" s="4"/>
    </row>
    <row r="1413" spans="1:12">
      <c r="A1413" s="4"/>
      <c r="B1413" s="4"/>
      <c r="C1413" s="4"/>
      <c r="D1413" s="4"/>
      <c r="E1413" s="4"/>
      <c r="F1413" s="51">
        <f t="shared" ca="1" si="49"/>
        <v>0.46524053453217984</v>
      </c>
      <c r="G1413" s="4"/>
      <c r="H1413" s="51">
        <f t="shared" ca="1" si="50"/>
        <v>0.4769787295835568</v>
      </c>
      <c r="I1413" s="4"/>
      <c r="J1413" s="4"/>
      <c r="K1413" s="4"/>
      <c r="L1413" s="4"/>
    </row>
    <row r="1414" spans="1:12">
      <c r="A1414" s="4"/>
      <c r="B1414" s="4"/>
      <c r="C1414" s="4"/>
      <c r="D1414" s="4"/>
      <c r="E1414" s="4"/>
      <c r="F1414" s="51">
        <f t="shared" ca="1" si="49"/>
        <v>0.96897375477289915</v>
      </c>
      <c r="G1414" s="4"/>
      <c r="H1414" s="51">
        <f t="shared" ca="1" si="50"/>
        <v>0.31069987981129321</v>
      </c>
      <c r="I1414" s="4"/>
      <c r="J1414" s="4"/>
      <c r="K1414" s="4"/>
      <c r="L1414" s="4"/>
    </row>
    <row r="1415" spans="1:12">
      <c r="A1415" s="4"/>
      <c r="B1415" s="4"/>
      <c r="C1415" s="4"/>
      <c r="D1415" s="4"/>
      <c r="E1415" s="4"/>
      <c r="F1415" s="51">
        <f t="shared" ca="1" si="49"/>
        <v>0.62479803212565321</v>
      </c>
      <c r="G1415" s="4"/>
      <c r="H1415" s="51">
        <f t="shared" ca="1" si="50"/>
        <v>0.36468580343855661</v>
      </c>
      <c r="I1415" s="4"/>
      <c r="J1415" s="4"/>
      <c r="K1415" s="4"/>
      <c r="L1415" s="4"/>
    </row>
    <row r="1416" spans="1:12">
      <c r="A1416" s="4"/>
      <c r="B1416" s="4"/>
      <c r="C1416" s="4"/>
      <c r="D1416" s="4"/>
      <c r="E1416" s="4"/>
      <c r="F1416" s="51">
        <f t="shared" ca="1" si="49"/>
        <v>0.80148124521514674</v>
      </c>
      <c r="G1416" s="4"/>
      <c r="H1416" s="51">
        <f t="shared" ca="1" si="50"/>
        <v>0.31405430836980974</v>
      </c>
      <c r="I1416" s="4"/>
      <c r="J1416" s="4"/>
      <c r="K1416" s="4"/>
      <c r="L1416" s="4"/>
    </row>
    <row r="1417" spans="1:12">
      <c r="A1417" s="4"/>
      <c r="B1417" s="4"/>
      <c r="C1417" s="4"/>
      <c r="D1417" s="4"/>
      <c r="E1417" s="4"/>
      <c r="F1417" s="51">
        <f t="shared" ca="1" si="49"/>
        <v>0.7497437519689063</v>
      </c>
      <c r="G1417" s="4"/>
      <c r="H1417" s="51">
        <f t="shared" ca="1" si="50"/>
        <v>0.62292179097329736</v>
      </c>
      <c r="I1417" s="4"/>
      <c r="J1417" s="4"/>
      <c r="K1417" s="4"/>
      <c r="L1417" s="4"/>
    </row>
    <row r="1418" spans="1:12">
      <c r="A1418" s="4"/>
      <c r="B1418" s="4"/>
      <c r="C1418" s="4"/>
      <c r="D1418" s="4"/>
      <c r="E1418" s="4"/>
      <c r="F1418" s="51">
        <f t="shared" ca="1" si="49"/>
        <v>0.23219531634511448</v>
      </c>
      <c r="G1418" s="4"/>
      <c r="H1418" s="51">
        <f t="shared" ca="1" si="50"/>
        <v>0.45790985994749572</v>
      </c>
      <c r="I1418" s="4"/>
      <c r="J1418" s="4"/>
      <c r="K1418" s="4"/>
      <c r="L1418" s="4"/>
    </row>
    <row r="1419" spans="1:12">
      <c r="A1419" s="4"/>
      <c r="B1419" s="4"/>
      <c r="C1419" s="4"/>
      <c r="D1419" s="4"/>
      <c r="E1419" s="4"/>
      <c r="F1419" s="51">
        <f t="shared" ca="1" si="49"/>
        <v>0.42891168505025579</v>
      </c>
      <c r="G1419" s="4"/>
      <c r="H1419" s="51">
        <f t="shared" ca="1" si="50"/>
        <v>0.52029961200367025</v>
      </c>
      <c r="I1419" s="4"/>
      <c r="J1419" s="4"/>
      <c r="K1419" s="4"/>
      <c r="L1419" s="4"/>
    </row>
    <row r="1420" spans="1:12">
      <c r="A1420" s="4"/>
      <c r="B1420" s="4"/>
      <c r="C1420" s="4"/>
      <c r="D1420" s="4"/>
      <c r="E1420" s="4"/>
      <c r="F1420" s="51">
        <f t="shared" ca="1" si="49"/>
        <v>0.98884408378831745</v>
      </c>
      <c r="G1420" s="4"/>
      <c r="H1420" s="51">
        <f t="shared" ca="1" si="50"/>
        <v>0.56399271769377513</v>
      </c>
      <c r="I1420" s="4"/>
      <c r="J1420" s="4"/>
      <c r="K1420" s="4"/>
      <c r="L1420" s="4"/>
    </row>
    <row r="1421" spans="1:12">
      <c r="A1421" s="4"/>
      <c r="B1421" s="4"/>
      <c r="C1421" s="4"/>
      <c r="D1421" s="4"/>
      <c r="E1421" s="4"/>
      <c r="F1421" s="51">
        <f t="shared" ca="1" si="49"/>
        <v>0.93857806132069299</v>
      </c>
      <c r="G1421" s="4"/>
      <c r="H1421" s="51">
        <f t="shared" ca="1" si="50"/>
        <v>0.73147591867803485</v>
      </c>
      <c r="I1421" s="4"/>
      <c r="J1421" s="4"/>
      <c r="K1421" s="4"/>
      <c r="L1421" s="4"/>
    </row>
    <row r="1422" spans="1:12">
      <c r="A1422" s="4"/>
      <c r="B1422" s="4"/>
      <c r="C1422" s="4"/>
      <c r="D1422" s="4"/>
      <c r="E1422" s="4"/>
      <c r="F1422" s="51">
        <f t="shared" ca="1" si="49"/>
        <v>0.60710421514974011</v>
      </c>
      <c r="G1422" s="4"/>
      <c r="H1422" s="51">
        <f t="shared" ca="1" si="50"/>
        <v>0.44578848293533674</v>
      </c>
      <c r="I1422" s="4"/>
      <c r="J1422" s="4"/>
      <c r="K1422" s="4"/>
      <c r="L1422" s="4"/>
    </row>
    <row r="1423" spans="1:12">
      <c r="A1423" s="4"/>
      <c r="B1423" s="4"/>
      <c r="C1423" s="4"/>
      <c r="D1423" s="4"/>
      <c r="E1423" s="4"/>
      <c r="F1423" s="51">
        <f t="shared" ref="F1423:F1486" ca="1" si="51">RAND()</f>
        <v>0.65035131362119225</v>
      </c>
      <c r="G1423" s="4"/>
      <c r="H1423" s="51">
        <f t="shared" ref="H1423:H1486" ca="1" si="52">(RAND()+RAND()+RAND()+RAND())/4</f>
        <v>0.70436114366990998</v>
      </c>
      <c r="I1423" s="4"/>
      <c r="J1423" s="4"/>
      <c r="K1423" s="4"/>
      <c r="L1423" s="4"/>
    </row>
    <row r="1424" spans="1:12">
      <c r="A1424" s="4"/>
      <c r="B1424" s="4"/>
      <c r="C1424" s="4"/>
      <c r="D1424" s="4"/>
      <c r="E1424" s="4"/>
      <c r="F1424" s="51">
        <f t="shared" ca="1" si="51"/>
        <v>0.33182116930465388</v>
      </c>
      <c r="G1424" s="4"/>
      <c r="H1424" s="51">
        <f t="shared" ca="1" si="52"/>
        <v>0.67912914778754008</v>
      </c>
      <c r="I1424" s="4"/>
      <c r="J1424" s="4"/>
      <c r="K1424" s="4"/>
      <c r="L1424" s="4"/>
    </row>
    <row r="1425" spans="1:12">
      <c r="A1425" s="4"/>
      <c r="B1425" s="4"/>
      <c r="C1425" s="4"/>
      <c r="D1425" s="4"/>
      <c r="E1425" s="4"/>
      <c r="F1425" s="51">
        <f t="shared" ca="1" si="51"/>
        <v>0.30115142659042704</v>
      </c>
      <c r="G1425" s="4"/>
      <c r="H1425" s="51">
        <f t="shared" ca="1" si="52"/>
        <v>0.69423745038408169</v>
      </c>
      <c r="I1425" s="4"/>
      <c r="J1425" s="4"/>
      <c r="K1425" s="4"/>
      <c r="L1425" s="4"/>
    </row>
    <row r="1426" spans="1:12">
      <c r="A1426" s="4"/>
      <c r="B1426" s="4"/>
      <c r="C1426" s="4"/>
      <c r="D1426" s="4"/>
      <c r="E1426" s="4"/>
      <c r="F1426" s="51">
        <f t="shared" ca="1" si="51"/>
        <v>0.80017220168870751</v>
      </c>
      <c r="G1426" s="4"/>
      <c r="H1426" s="51">
        <f t="shared" ca="1" si="52"/>
        <v>0.43044884574512832</v>
      </c>
      <c r="I1426" s="4"/>
      <c r="J1426" s="4"/>
      <c r="K1426" s="4"/>
      <c r="L1426" s="4"/>
    </row>
    <row r="1427" spans="1:12">
      <c r="A1427" s="4"/>
      <c r="B1427" s="4"/>
      <c r="C1427" s="4"/>
      <c r="D1427" s="4"/>
      <c r="E1427" s="4"/>
      <c r="F1427" s="51">
        <f t="shared" ca="1" si="51"/>
        <v>0.90775394182493485</v>
      </c>
      <c r="G1427" s="4"/>
      <c r="H1427" s="51">
        <f t="shared" ca="1" si="52"/>
        <v>0.5438616470009221</v>
      </c>
      <c r="I1427" s="4"/>
      <c r="J1427" s="4"/>
      <c r="K1427" s="4"/>
      <c r="L1427" s="4"/>
    </row>
    <row r="1428" spans="1:12">
      <c r="A1428" s="4"/>
      <c r="B1428" s="4"/>
      <c r="C1428" s="4"/>
      <c r="D1428" s="4"/>
      <c r="E1428" s="4"/>
      <c r="F1428" s="51">
        <f t="shared" ca="1" si="51"/>
        <v>5.8712407712256498E-2</v>
      </c>
      <c r="G1428" s="4"/>
      <c r="H1428" s="51">
        <f t="shared" ca="1" si="52"/>
        <v>0.45097553965871762</v>
      </c>
      <c r="I1428" s="4"/>
      <c r="J1428" s="4"/>
      <c r="K1428" s="4"/>
      <c r="L1428" s="4"/>
    </row>
    <row r="1429" spans="1:12">
      <c r="A1429" s="4"/>
      <c r="B1429" s="4"/>
      <c r="C1429" s="4"/>
      <c r="D1429" s="4"/>
      <c r="E1429" s="4"/>
      <c r="F1429" s="51">
        <f t="shared" ca="1" si="51"/>
        <v>0.10972320625810006</v>
      </c>
      <c r="G1429" s="4"/>
      <c r="H1429" s="51">
        <f t="shared" ca="1" si="52"/>
        <v>0.40143564110761998</v>
      </c>
      <c r="I1429" s="4"/>
      <c r="J1429" s="4"/>
      <c r="K1429" s="4"/>
      <c r="L1429" s="4"/>
    </row>
    <row r="1430" spans="1:12">
      <c r="A1430" s="4"/>
      <c r="B1430" s="4"/>
      <c r="C1430" s="4"/>
      <c r="D1430" s="4"/>
      <c r="E1430" s="4"/>
      <c r="F1430" s="51">
        <f t="shared" ca="1" si="51"/>
        <v>0.1606949153818128</v>
      </c>
      <c r="G1430" s="4"/>
      <c r="H1430" s="51">
        <f t="shared" ca="1" si="52"/>
        <v>0.65042307284005774</v>
      </c>
      <c r="I1430" s="4"/>
      <c r="J1430" s="4"/>
      <c r="K1430" s="4"/>
      <c r="L1430" s="4"/>
    </row>
    <row r="1431" spans="1:12">
      <c r="A1431" s="4"/>
      <c r="B1431" s="4"/>
      <c r="C1431" s="4"/>
      <c r="D1431" s="4"/>
      <c r="E1431" s="4"/>
      <c r="F1431" s="51">
        <f t="shared" ca="1" si="51"/>
        <v>5.0140138195385542E-2</v>
      </c>
      <c r="G1431" s="4"/>
      <c r="H1431" s="51">
        <f t="shared" ca="1" si="52"/>
        <v>0.61622663017757451</v>
      </c>
      <c r="I1431" s="4"/>
      <c r="J1431" s="4"/>
      <c r="K1431" s="4"/>
      <c r="L1431" s="4"/>
    </row>
    <row r="1432" spans="1:12">
      <c r="A1432" s="4"/>
      <c r="B1432" s="4"/>
      <c r="C1432" s="4"/>
      <c r="D1432" s="4"/>
      <c r="E1432" s="4"/>
      <c r="F1432" s="51">
        <f t="shared" ca="1" si="51"/>
        <v>0.94700060708579081</v>
      </c>
      <c r="G1432" s="4"/>
      <c r="H1432" s="51">
        <f t="shared" ca="1" si="52"/>
        <v>0.38808489359738363</v>
      </c>
      <c r="I1432" s="4"/>
      <c r="J1432" s="4"/>
      <c r="K1432" s="4"/>
      <c r="L1432" s="4"/>
    </row>
    <row r="1433" spans="1:12">
      <c r="A1433" s="4"/>
      <c r="B1433" s="4"/>
      <c r="C1433" s="4"/>
      <c r="D1433" s="4"/>
      <c r="E1433" s="4"/>
      <c r="F1433" s="51">
        <f t="shared" ca="1" si="51"/>
        <v>0.491353358172685</v>
      </c>
      <c r="G1433" s="4"/>
      <c r="H1433" s="51">
        <f t="shared" ca="1" si="52"/>
        <v>0.59811772425745557</v>
      </c>
      <c r="I1433" s="4"/>
      <c r="J1433" s="4"/>
      <c r="K1433" s="4"/>
      <c r="L1433" s="4"/>
    </row>
    <row r="1434" spans="1:12">
      <c r="A1434" s="4"/>
      <c r="B1434" s="4"/>
      <c r="C1434" s="4"/>
      <c r="D1434" s="4"/>
      <c r="E1434" s="4"/>
      <c r="F1434" s="51">
        <f t="shared" ca="1" si="51"/>
        <v>0.84356144127710164</v>
      </c>
      <c r="G1434" s="4"/>
      <c r="H1434" s="51">
        <f t="shared" ca="1" si="52"/>
        <v>0.48586434477422541</v>
      </c>
      <c r="I1434" s="4"/>
      <c r="J1434" s="4"/>
      <c r="K1434" s="4"/>
      <c r="L1434" s="4"/>
    </row>
    <row r="1435" spans="1:12">
      <c r="A1435" s="4"/>
      <c r="B1435" s="4"/>
      <c r="C1435" s="4"/>
      <c r="D1435" s="4"/>
      <c r="E1435" s="4"/>
      <c r="F1435" s="51">
        <f t="shared" ca="1" si="51"/>
        <v>0.92086958679921516</v>
      </c>
      <c r="G1435" s="4"/>
      <c r="H1435" s="51">
        <f t="shared" ca="1" si="52"/>
        <v>0.5709273702849551</v>
      </c>
      <c r="I1435" s="4"/>
      <c r="J1435" s="4"/>
      <c r="K1435" s="4"/>
      <c r="L1435" s="4"/>
    </row>
    <row r="1436" spans="1:12">
      <c r="A1436" s="4"/>
      <c r="B1436" s="4"/>
      <c r="C1436" s="4"/>
      <c r="D1436" s="4"/>
      <c r="E1436" s="4"/>
      <c r="F1436" s="51">
        <f t="shared" ca="1" si="51"/>
        <v>0.21854005809128463</v>
      </c>
      <c r="G1436" s="4"/>
      <c r="H1436" s="51">
        <f t="shared" ca="1" si="52"/>
        <v>0.57764020618183431</v>
      </c>
      <c r="I1436" s="4"/>
      <c r="J1436" s="4"/>
      <c r="K1436" s="4"/>
      <c r="L1436" s="4"/>
    </row>
    <row r="1437" spans="1:12">
      <c r="A1437" s="4"/>
      <c r="B1437" s="4"/>
      <c r="C1437" s="4"/>
      <c r="D1437" s="4"/>
      <c r="E1437" s="4"/>
      <c r="F1437" s="51">
        <f t="shared" ca="1" si="51"/>
        <v>0.70167682549828991</v>
      </c>
      <c r="G1437" s="4"/>
      <c r="H1437" s="51">
        <f t="shared" ca="1" si="52"/>
        <v>0.4932992287035024</v>
      </c>
      <c r="I1437" s="4"/>
      <c r="J1437" s="4"/>
      <c r="K1437" s="4"/>
      <c r="L1437" s="4"/>
    </row>
    <row r="1438" spans="1:12">
      <c r="A1438" s="4"/>
      <c r="B1438" s="4"/>
      <c r="C1438" s="4"/>
      <c r="D1438" s="4"/>
      <c r="E1438" s="4"/>
      <c r="F1438" s="51">
        <f t="shared" ca="1" si="51"/>
        <v>0.29168562212732563</v>
      </c>
      <c r="G1438" s="4"/>
      <c r="H1438" s="51">
        <f t="shared" ca="1" si="52"/>
        <v>0.70772966189302688</v>
      </c>
      <c r="I1438" s="4"/>
      <c r="J1438" s="4"/>
      <c r="K1438" s="4"/>
      <c r="L1438" s="4"/>
    </row>
    <row r="1439" spans="1:12">
      <c r="A1439" s="4"/>
      <c r="B1439" s="4"/>
      <c r="C1439" s="4"/>
      <c r="D1439" s="4"/>
      <c r="E1439" s="4"/>
      <c r="F1439" s="51">
        <f t="shared" ca="1" si="51"/>
        <v>0.31568354044305103</v>
      </c>
      <c r="G1439" s="4"/>
      <c r="H1439" s="51">
        <f t="shared" ca="1" si="52"/>
        <v>0.63102202443529265</v>
      </c>
      <c r="I1439" s="4"/>
      <c r="J1439" s="4"/>
      <c r="K1439" s="4"/>
      <c r="L1439" s="4"/>
    </row>
    <row r="1440" spans="1:12">
      <c r="A1440" s="4"/>
      <c r="B1440" s="4"/>
      <c r="C1440" s="4"/>
      <c r="D1440" s="4"/>
      <c r="E1440" s="4"/>
      <c r="F1440" s="51">
        <f t="shared" ca="1" si="51"/>
        <v>0.17284285349127393</v>
      </c>
      <c r="G1440" s="4"/>
      <c r="H1440" s="51">
        <f t="shared" ca="1" si="52"/>
        <v>0.68654340253022395</v>
      </c>
      <c r="I1440" s="4"/>
      <c r="J1440" s="4"/>
      <c r="K1440" s="4"/>
      <c r="L1440" s="4"/>
    </row>
    <row r="1441" spans="1:12">
      <c r="A1441" s="4"/>
      <c r="B1441" s="4"/>
      <c r="C1441" s="4"/>
      <c r="D1441" s="4"/>
      <c r="E1441" s="4"/>
      <c r="F1441" s="51">
        <f t="shared" ca="1" si="51"/>
        <v>0.93015746054402637</v>
      </c>
      <c r="G1441" s="4"/>
      <c r="H1441" s="51">
        <f t="shared" ca="1" si="52"/>
        <v>0.42027043957865273</v>
      </c>
      <c r="I1441" s="4"/>
      <c r="J1441" s="4"/>
      <c r="K1441" s="4"/>
      <c r="L1441" s="4"/>
    </row>
    <row r="1442" spans="1:12">
      <c r="A1442" s="4"/>
      <c r="B1442" s="4"/>
      <c r="C1442" s="4"/>
      <c r="D1442" s="4"/>
      <c r="E1442" s="4"/>
      <c r="F1442" s="51">
        <f t="shared" ca="1" si="51"/>
        <v>0.2670692180476355</v>
      </c>
      <c r="G1442" s="4"/>
      <c r="H1442" s="51">
        <f t="shared" ca="1" si="52"/>
        <v>0.5424374234179109</v>
      </c>
      <c r="I1442" s="4"/>
      <c r="J1442" s="4"/>
      <c r="K1442" s="4"/>
      <c r="L1442" s="4"/>
    </row>
    <row r="1443" spans="1:12">
      <c r="A1443" s="4"/>
      <c r="B1443" s="4"/>
      <c r="C1443" s="4"/>
      <c r="D1443" s="4"/>
      <c r="E1443" s="4"/>
      <c r="F1443" s="51">
        <f t="shared" ca="1" si="51"/>
        <v>0.32476454048736625</v>
      </c>
      <c r="G1443" s="4"/>
      <c r="H1443" s="51">
        <f t="shared" ca="1" si="52"/>
        <v>0.56934597308709256</v>
      </c>
      <c r="I1443" s="4"/>
      <c r="J1443" s="4"/>
      <c r="K1443" s="4"/>
      <c r="L1443" s="4"/>
    </row>
    <row r="1444" spans="1:12">
      <c r="A1444" s="4"/>
      <c r="B1444" s="4"/>
      <c r="C1444" s="4"/>
      <c r="D1444" s="4"/>
      <c r="E1444" s="4"/>
      <c r="F1444" s="51">
        <f t="shared" ca="1" si="51"/>
        <v>0.10801308265580745</v>
      </c>
      <c r="G1444" s="4"/>
      <c r="H1444" s="51">
        <f t="shared" ca="1" si="52"/>
        <v>0.29831983387717553</v>
      </c>
      <c r="I1444" s="4"/>
      <c r="J1444" s="4"/>
      <c r="K1444" s="4"/>
      <c r="L1444" s="4"/>
    </row>
    <row r="1445" spans="1:12">
      <c r="A1445" s="4"/>
      <c r="B1445" s="4"/>
      <c r="C1445" s="4"/>
      <c r="D1445" s="4"/>
      <c r="E1445" s="4"/>
      <c r="F1445" s="51">
        <f t="shared" ca="1" si="51"/>
        <v>0.65881067086883693</v>
      </c>
      <c r="G1445" s="4"/>
      <c r="H1445" s="51">
        <f t="shared" ca="1" si="52"/>
        <v>0.45103674768108015</v>
      </c>
      <c r="I1445" s="4"/>
      <c r="J1445" s="4"/>
      <c r="K1445" s="4"/>
      <c r="L1445" s="4"/>
    </row>
    <row r="1446" spans="1:12">
      <c r="A1446" s="4"/>
      <c r="B1446" s="4"/>
      <c r="C1446" s="4"/>
      <c r="D1446" s="4"/>
      <c r="E1446" s="4"/>
      <c r="F1446" s="51">
        <f t="shared" ca="1" si="51"/>
        <v>0.93275680166690933</v>
      </c>
      <c r="G1446" s="4"/>
      <c r="H1446" s="51">
        <f t="shared" ca="1" si="52"/>
        <v>0.45428704976395828</v>
      </c>
      <c r="I1446" s="4"/>
      <c r="J1446" s="4"/>
      <c r="K1446" s="4"/>
      <c r="L1446" s="4"/>
    </row>
    <row r="1447" spans="1:12">
      <c r="A1447" s="4"/>
      <c r="B1447" s="4"/>
      <c r="C1447" s="4"/>
      <c r="D1447" s="4"/>
      <c r="E1447" s="4"/>
      <c r="F1447" s="51">
        <f t="shared" ca="1" si="51"/>
        <v>0.56144913026036147</v>
      </c>
      <c r="G1447" s="4"/>
      <c r="H1447" s="51">
        <f t="shared" ca="1" si="52"/>
        <v>0.63307638308207148</v>
      </c>
      <c r="I1447" s="4"/>
      <c r="J1447" s="4"/>
      <c r="K1447" s="4"/>
      <c r="L1447" s="4"/>
    </row>
    <row r="1448" spans="1:12">
      <c r="A1448" s="4"/>
      <c r="B1448" s="4"/>
      <c r="C1448" s="4"/>
      <c r="D1448" s="4"/>
      <c r="E1448" s="4"/>
      <c r="F1448" s="51">
        <f t="shared" ca="1" si="51"/>
        <v>0.72525279713047675</v>
      </c>
      <c r="G1448" s="4"/>
      <c r="H1448" s="51">
        <f t="shared" ca="1" si="52"/>
        <v>0.42745016670632197</v>
      </c>
      <c r="I1448" s="4"/>
      <c r="J1448" s="4"/>
      <c r="K1448" s="4"/>
      <c r="L1448" s="4"/>
    </row>
    <row r="1449" spans="1:12">
      <c r="A1449" s="4"/>
      <c r="B1449" s="4"/>
      <c r="C1449" s="4"/>
      <c r="D1449" s="4"/>
      <c r="E1449" s="4"/>
      <c r="F1449" s="51">
        <f t="shared" ca="1" si="51"/>
        <v>0.24506358003604622</v>
      </c>
      <c r="G1449" s="4"/>
      <c r="H1449" s="51">
        <f t="shared" ca="1" si="52"/>
        <v>0.46294385530137305</v>
      </c>
      <c r="I1449" s="4"/>
      <c r="J1449" s="4"/>
      <c r="K1449" s="4"/>
      <c r="L1449" s="4"/>
    </row>
    <row r="1450" spans="1:12">
      <c r="A1450" s="4"/>
      <c r="B1450" s="4"/>
      <c r="C1450" s="4"/>
      <c r="D1450" s="4"/>
      <c r="E1450" s="4"/>
      <c r="F1450" s="51">
        <f t="shared" ca="1" si="51"/>
        <v>8.8698372545000015E-2</v>
      </c>
      <c r="G1450" s="4"/>
      <c r="H1450" s="51">
        <f t="shared" ca="1" si="52"/>
        <v>0.46873988537304845</v>
      </c>
      <c r="I1450" s="4"/>
      <c r="J1450" s="4"/>
      <c r="K1450" s="4"/>
      <c r="L1450" s="4"/>
    </row>
    <row r="1451" spans="1:12">
      <c r="A1451" s="4"/>
      <c r="B1451" s="4"/>
      <c r="C1451" s="4"/>
      <c r="D1451" s="4"/>
      <c r="E1451" s="4"/>
      <c r="F1451" s="51">
        <f t="shared" ca="1" si="51"/>
        <v>0.67195226184071988</v>
      </c>
      <c r="G1451" s="4"/>
      <c r="H1451" s="51">
        <f t="shared" ca="1" si="52"/>
        <v>0.24736088686569599</v>
      </c>
      <c r="I1451" s="4"/>
      <c r="J1451" s="4"/>
      <c r="K1451" s="4"/>
      <c r="L1451" s="4"/>
    </row>
    <row r="1452" spans="1:12">
      <c r="A1452" s="4"/>
      <c r="B1452" s="4"/>
      <c r="C1452" s="4"/>
      <c r="D1452" s="4"/>
      <c r="E1452" s="4"/>
      <c r="F1452" s="51">
        <f t="shared" ca="1" si="51"/>
        <v>0.39574928999667403</v>
      </c>
      <c r="G1452" s="4"/>
      <c r="H1452" s="51">
        <f t="shared" ca="1" si="52"/>
        <v>0.78387558096145482</v>
      </c>
      <c r="I1452" s="4"/>
      <c r="J1452" s="4"/>
      <c r="K1452" s="4"/>
      <c r="L1452" s="4"/>
    </row>
    <row r="1453" spans="1:12">
      <c r="A1453" s="4"/>
      <c r="B1453" s="4"/>
      <c r="C1453" s="4"/>
      <c r="D1453" s="4"/>
      <c r="E1453" s="4"/>
      <c r="F1453" s="51">
        <f t="shared" ca="1" si="51"/>
        <v>0.33527211792124667</v>
      </c>
      <c r="G1453" s="4"/>
      <c r="H1453" s="51">
        <f t="shared" ca="1" si="52"/>
        <v>0.51050437507399138</v>
      </c>
      <c r="I1453" s="4"/>
      <c r="J1453" s="4"/>
      <c r="K1453" s="4"/>
      <c r="L1453" s="4"/>
    </row>
    <row r="1454" spans="1:12">
      <c r="A1454" s="4"/>
      <c r="B1454" s="4"/>
      <c r="C1454" s="4"/>
      <c r="D1454" s="4"/>
      <c r="E1454" s="4"/>
      <c r="F1454" s="51">
        <f t="shared" ca="1" si="51"/>
        <v>0.60047271136362834</v>
      </c>
      <c r="G1454" s="4"/>
      <c r="H1454" s="51">
        <f t="shared" ca="1" si="52"/>
        <v>0.41855793218020348</v>
      </c>
      <c r="I1454" s="4"/>
      <c r="J1454" s="4"/>
      <c r="K1454" s="4"/>
      <c r="L1454" s="4"/>
    </row>
    <row r="1455" spans="1:12">
      <c r="A1455" s="4"/>
      <c r="B1455" s="4"/>
      <c r="C1455" s="4"/>
      <c r="D1455" s="4"/>
      <c r="E1455" s="4"/>
      <c r="F1455" s="51">
        <f t="shared" ca="1" si="51"/>
        <v>0.67553282869593689</v>
      </c>
      <c r="G1455" s="4"/>
      <c r="H1455" s="51">
        <f t="shared" ca="1" si="52"/>
        <v>0.41837011897694698</v>
      </c>
      <c r="I1455" s="4"/>
      <c r="J1455" s="4"/>
      <c r="K1455" s="4"/>
      <c r="L1455" s="4"/>
    </row>
    <row r="1456" spans="1:12">
      <c r="A1456" s="4"/>
      <c r="B1456" s="4"/>
      <c r="C1456" s="4"/>
      <c r="D1456" s="4"/>
      <c r="E1456" s="4"/>
      <c r="F1456" s="51">
        <f t="shared" ca="1" si="51"/>
        <v>0.43464610487343691</v>
      </c>
      <c r="G1456" s="4"/>
      <c r="H1456" s="51">
        <f t="shared" ca="1" si="52"/>
        <v>0.51515249640677341</v>
      </c>
      <c r="I1456" s="4"/>
      <c r="J1456" s="4"/>
      <c r="K1456" s="4"/>
      <c r="L1456" s="4"/>
    </row>
    <row r="1457" spans="1:12">
      <c r="A1457" s="4"/>
      <c r="B1457" s="4"/>
      <c r="C1457" s="4"/>
      <c r="D1457" s="4"/>
      <c r="E1457" s="4"/>
      <c r="F1457" s="51">
        <f t="shared" ca="1" si="51"/>
        <v>0.44723179358581067</v>
      </c>
      <c r="G1457" s="4"/>
      <c r="H1457" s="51">
        <f t="shared" ca="1" si="52"/>
        <v>0.69182193140917991</v>
      </c>
      <c r="I1457" s="4"/>
      <c r="J1457" s="4"/>
      <c r="K1457" s="4"/>
      <c r="L1457" s="4"/>
    </row>
    <row r="1458" spans="1:12">
      <c r="A1458" s="4"/>
      <c r="B1458" s="4"/>
      <c r="C1458" s="4"/>
      <c r="D1458" s="4"/>
      <c r="E1458" s="4"/>
      <c r="F1458" s="51">
        <f t="shared" ca="1" si="51"/>
        <v>0.26560657681337096</v>
      </c>
      <c r="G1458" s="4"/>
      <c r="H1458" s="51">
        <f t="shared" ca="1" si="52"/>
        <v>0.60391567369670363</v>
      </c>
      <c r="I1458" s="4"/>
      <c r="J1458" s="4"/>
      <c r="K1458" s="4"/>
      <c r="L1458" s="4"/>
    </row>
    <row r="1459" spans="1:12">
      <c r="A1459" s="4"/>
      <c r="B1459" s="4"/>
      <c r="C1459" s="4"/>
      <c r="D1459" s="4"/>
      <c r="E1459" s="4"/>
      <c r="F1459" s="51">
        <f t="shared" ca="1" si="51"/>
        <v>0.85503542494549911</v>
      </c>
      <c r="G1459" s="4"/>
      <c r="H1459" s="51">
        <f t="shared" ca="1" si="52"/>
        <v>0.48308819505855427</v>
      </c>
      <c r="I1459" s="4"/>
      <c r="J1459" s="4"/>
      <c r="K1459" s="4"/>
      <c r="L1459" s="4"/>
    </row>
    <row r="1460" spans="1:12">
      <c r="A1460" s="4"/>
      <c r="B1460" s="4"/>
      <c r="C1460" s="4"/>
      <c r="D1460" s="4"/>
      <c r="E1460" s="4"/>
      <c r="F1460" s="51">
        <f t="shared" ca="1" si="51"/>
        <v>0.73642500348534679</v>
      </c>
      <c r="G1460" s="4"/>
      <c r="H1460" s="51">
        <f t="shared" ca="1" si="52"/>
        <v>0.2620170591177674</v>
      </c>
      <c r="I1460" s="4"/>
      <c r="J1460" s="4"/>
      <c r="K1460" s="4"/>
      <c r="L1460" s="4"/>
    </row>
    <row r="1461" spans="1:12">
      <c r="A1461" s="4"/>
      <c r="B1461" s="4"/>
      <c r="C1461" s="4"/>
      <c r="D1461" s="4"/>
      <c r="E1461" s="4"/>
      <c r="F1461" s="51">
        <f t="shared" ca="1" si="51"/>
        <v>0.56380610485699578</v>
      </c>
      <c r="G1461" s="4"/>
      <c r="H1461" s="51">
        <f t="shared" ca="1" si="52"/>
        <v>0.29293495973726119</v>
      </c>
      <c r="I1461" s="4"/>
      <c r="J1461" s="4"/>
      <c r="K1461" s="4"/>
      <c r="L1461" s="4"/>
    </row>
    <row r="1462" spans="1:12">
      <c r="A1462" s="4"/>
      <c r="B1462" s="4"/>
      <c r="C1462" s="4"/>
      <c r="D1462" s="4"/>
      <c r="E1462" s="4"/>
      <c r="F1462" s="51">
        <f t="shared" ca="1" si="51"/>
        <v>0.34312471703318681</v>
      </c>
      <c r="G1462" s="4"/>
      <c r="H1462" s="51">
        <f t="shared" ca="1" si="52"/>
        <v>0.47815849518170145</v>
      </c>
      <c r="I1462" s="4"/>
      <c r="J1462" s="4"/>
      <c r="K1462" s="4"/>
      <c r="L1462" s="4"/>
    </row>
    <row r="1463" spans="1:12">
      <c r="A1463" s="4"/>
      <c r="B1463" s="4"/>
      <c r="C1463" s="4"/>
      <c r="D1463" s="4"/>
      <c r="E1463" s="4"/>
      <c r="F1463" s="51">
        <f t="shared" ca="1" si="51"/>
        <v>4.1637215690603302E-2</v>
      </c>
      <c r="G1463" s="4"/>
      <c r="H1463" s="51">
        <f t="shared" ca="1" si="52"/>
        <v>0.6779697029802465</v>
      </c>
      <c r="I1463" s="4"/>
      <c r="J1463" s="4"/>
      <c r="K1463" s="4"/>
      <c r="L1463" s="4"/>
    </row>
    <row r="1464" spans="1:12">
      <c r="A1464" s="4"/>
      <c r="B1464" s="4"/>
      <c r="C1464" s="4"/>
      <c r="D1464" s="4"/>
      <c r="E1464" s="4"/>
      <c r="F1464" s="51">
        <f t="shared" ca="1" si="51"/>
        <v>0.76754177679497715</v>
      </c>
      <c r="G1464" s="4"/>
      <c r="H1464" s="51">
        <f t="shared" ca="1" si="52"/>
        <v>0.26954213562392026</v>
      </c>
      <c r="I1464" s="4"/>
      <c r="J1464" s="4"/>
      <c r="K1464" s="4"/>
      <c r="L1464" s="4"/>
    </row>
    <row r="1465" spans="1:12">
      <c r="A1465" s="4"/>
      <c r="B1465" s="4"/>
      <c r="C1465" s="4"/>
      <c r="D1465" s="4"/>
      <c r="E1465" s="4"/>
      <c r="F1465" s="51">
        <f t="shared" ca="1" si="51"/>
        <v>0.69244771352401524</v>
      </c>
      <c r="G1465" s="4"/>
      <c r="H1465" s="51">
        <f t="shared" ca="1" si="52"/>
        <v>0.45451985095972819</v>
      </c>
      <c r="I1465" s="4"/>
      <c r="J1465" s="4"/>
      <c r="K1465" s="4"/>
      <c r="L1465" s="4"/>
    </row>
    <row r="1466" spans="1:12">
      <c r="A1466" s="4"/>
      <c r="B1466" s="4"/>
      <c r="C1466" s="4"/>
      <c r="D1466" s="4"/>
      <c r="E1466" s="4"/>
      <c r="F1466" s="51">
        <f t="shared" ca="1" si="51"/>
        <v>0.94027075768823776</v>
      </c>
      <c r="G1466" s="4"/>
      <c r="H1466" s="51">
        <f t="shared" ca="1" si="52"/>
        <v>0.46886051278658558</v>
      </c>
      <c r="I1466" s="4"/>
      <c r="J1466" s="4"/>
      <c r="K1466" s="4"/>
      <c r="L1466" s="4"/>
    </row>
    <row r="1467" spans="1:12">
      <c r="A1467" s="4"/>
      <c r="B1467" s="4"/>
      <c r="C1467" s="4"/>
      <c r="D1467" s="4"/>
      <c r="E1467" s="4"/>
      <c r="F1467" s="51">
        <f t="shared" ca="1" si="51"/>
        <v>0.50918727166082534</v>
      </c>
      <c r="G1467" s="4"/>
      <c r="H1467" s="51">
        <f t="shared" ca="1" si="52"/>
        <v>0.37445756127146174</v>
      </c>
      <c r="I1467" s="4"/>
      <c r="J1467" s="4"/>
      <c r="K1467" s="4"/>
      <c r="L1467" s="4"/>
    </row>
    <row r="1468" spans="1:12">
      <c r="A1468" s="4"/>
      <c r="B1468" s="4"/>
      <c r="C1468" s="4"/>
      <c r="D1468" s="4"/>
      <c r="E1468" s="4"/>
      <c r="F1468" s="51">
        <f t="shared" ca="1" si="51"/>
        <v>0.73233289439554083</v>
      </c>
      <c r="G1468" s="4"/>
      <c r="H1468" s="51">
        <f t="shared" ca="1" si="52"/>
        <v>0.71451174640863613</v>
      </c>
      <c r="I1468" s="4"/>
      <c r="J1468" s="4"/>
      <c r="K1468" s="4"/>
      <c r="L1468" s="4"/>
    </row>
    <row r="1469" spans="1:12">
      <c r="A1469" s="4"/>
      <c r="B1469" s="4"/>
      <c r="C1469" s="4"/>
      <c r="D1469" s="4"/>
      <c r="E1469" s="4"/>
      <c r="F1469" s="51">
        <f t="shared" ca="1" si="51"/>
        <v>0.72950612376244584</v>
      </c>
      <c r="G1469" s="4"/>
      <c r="H1469" s="51">
        <f t="shared" ca="1" si="52"/>
        <v>0.53972024566304588</v>
      </c>
      <c r="I1469" s="4"/>
      <c r="J1469" s="4"/>
      <c r="K1469" s="4"/>
      <c r="L1469" s="4"/>
    </row>
    <row r="1470" spans="1:12">
      <c r="A1470" s="4"/>
      <c r="B1470" s="4"/>
      <c r="C1470" s="4"/>
      <c r="D1470" s="4"/>
      <c r="E1470" s="4"/>
      <c r="F1470" s="51">
        <f t="shared" ca="1" si="51"/>
        <v>0.7510658272685039</v>
      </c>
      <c r="G1470" s="4"/>
      <c r="H1470" s="51">
        <f t="shared" ca="1" si="52"/>
        <v>0.37784673964272464</v>
      </c>
      <c r="I1470" s="4"/>
      <c r="J1470" s="4"/>
      <c r="K1470" s="4"/>
      <c r="L1470" s="4"/>
    </row>
    <row r="1471" spans="1:12">
      <c r="A1471" s="4"/>
      <c r="B1471" s="4"/>
      <c r="C1471" s="4"/>
      <c r="D1471" s="4"/>
      <c r="E1471" s="4"/>
      <c r="F1471" s="51">
        <f t="shared" ca="1" si="51"/>
        <v>0.33080793625813298</v>
      </c>
      <c r="G1471" s="4"/>
      <c r="H1471" s="51">
        <f t="shared" ca="1" si="52"/>
        <v>0.73601662680666902</v>
      </c>
      <c r="I1471" s="4"/>
      <c r="J1471" s="4"/>
      <c r="K1471" s="4"/>
      <c r="L1471" s="4"/>
    </row>
    <row r="1472" spans="1:12">
      <c r="A1472" s="4"/>
      <c r="B1472" s="4"/>
      <c r="C1472" s="4"/>
      <c r="D1472" s="4"/>
      <c r="E1472" s="4"/>
      <c r="F1472" s="51">
        <f t="shared" ca="1" si="51"/>
        <v>0.86823954877937404</v>
      </c>
      <c r="G1472" s="4"/>
      <c r="H1472" s="51">
        <f t="shared" ca="1" si="52"/>
        <v>0.47506827479993052</v>
      </c>
      <c r="I1472" s="4"/>
      <c r="J1472" s="4"/>
      <c r="K1472" s="4"/>
      <c r="L1472" s="4"/>
    </row>
    <row r="1473" spans="1:12">
      <c r="A1473" s="4"/>
      <c r="B1473" s="4"/>
      <c r="C1473" s="4"/>
      <c r="D1473" s="4"/>
      <c r="E1473" s="4"/>
      <c r="F1473" s="51">
        <f t="shared" ca="1" si="51"/>
        <v>0.94971827806871023</v>
      </c>
      <c r="G1473" s="4"/>
      <c r="H1473" s="51">
        <f t="shared" ca="1" si="52"/>
        <v>0.28577247115307935</v>
      </c>
      <c r="I1473" s="4"/>
      <c r="J1473" s="4"/>
      <c r="K1473" s="4"/>
      <c r="L1473" s="4"/>
    </row>
    <row r="1474" spans="1:12">
      <c r="A1474" s="4"/>
      <c r="B1474" s="4"/>
      <c r="C1474" s="4"/>
      <c r="D1474" s="4"/>
      <c r="E1474" s="4"/>
      <c r="F1474" s="51">
        <f t="shared" ca="1" si="51"/>
        <v>0.13901807852868731</v>
      </c>
      <c r="G1474" s="4"/>
      <c r="H1474" s="51">
        <f t="shared" ca="1" si="52"/>
        <v>0.48178701210440977</v>
      </c>
      <c r="I1474" s="4"/>
      <c r="J1474" s="4"/>
      <c r="K1474" s="4"/>
      <c r="L1474" s="4"/>
    </row>
    <row r="1475" spans="1:12">
      <c r="A1475" s="4"/>
      <c r="B1475" s="4"/>
      <c r="C1475" s="4"/>
      <c r="D1475" s="4"/>
      <c r="E1475" s="4"/>
      <c r="F1475" s="51">
        <f t="shared" ca="1" si="51"/>
        <v>0.93063149538437939</v>
      </c>
      <c r="G1475" s="4"/>
      <c r="H1475" s="51">
        <f t="shared" ca="1" si="52"/>
        <v>0.46954758336923463</v>
      </c>
      <c r="I1475" s="4"/>
      <c r="J1475" s="4"/>
      <c r="K1475" s="4"/>
      <c r="L1475" s="4"/>
    </row>
    <row r="1476" spans="1:12">
      <c r="A1476" s="4"/>
      <c r="B1476" s="4"/>
      <c r="C1476" s="4"/>
      <c r="D1476" s="4"/>
      <c r="E1476" s="4"/>
      <c r="F1476" s="51">
        <f t="shared" ca="1" si="51"/>
        <v>0.93781528092907007</v>
      </c>
      <c r="G1476" s="4"/>
      <c r="H1476" s="51">
        <f t="shared" ca="1" si="52"/>
        <v>0.27613600946999073</v>
      </c>
      <c r="I1476" s="4"/>
      <c r="J1476" s="4"/>
      <c r="K1476" s="4"/>
      <c r="L1476" s="4"/>
    </row>
    <row r="1477" spans="1:12">
      <c r="A1477" s="4"/>
      <c r="B1477" s="4"/>
      <c r="C1477" s="4"/>
      <c r="D1477" s="4"/>
      <c r="E1477" s="4"/>
      <c r="F1477" s="51">
        <f t="shared" ca="1" si="51"/>
        <v>0.14683031166691007</v>
      </c>
      <c r="G1477" s="4"/>
      <c r="H1477" s="51">
        <f t="shared" ca="1" si="52"/>
        <v>0.67068369377722914</v>
      </c>
      <c r="I1477" s="4"/>
      <c r="J1477" s="4"/>
      <c r="K1477" s="4"/>
      <c r="L1477" s="4"/>
    </row>
    <row r="1478" spans="1:12">
      <c r="A1478" s="4"/>
      <c r="B1478" s="4"/>
      <c r="C1478" s="4"/>
      <c r="D1478" s="4"/>
      <c r="E1478" s="4"/>
      <c r="F1478" s="51">
        <f t="shared" ca="1" si="51"/>
        <v>0.23152091071353509</v>
      </c>
      <c r="G1478" s="4"/>
      <c r="H1478" s="51">
        <f t="shared" ca="1" si="52"/>
        <v>0.46503389832946651</v>
      </c>
      <c r="I1478" s="4"/>
      <c r="J1478" s="4"/>
      <c r="K1478" s="4"/>
      <c r="L1478" s="4"/>
    </row>
    <row r="1479" spans="1:12">
      <c r="A1479" s="4"/>
      <c r="B1479" s="4"/>
      <c r="C1479" s="4"/>
      <c r="D1479" s="4"/>
      <c r="E1479" s="4"/>
      <c r="F1479" s="51">
        <f t="shared" ca="1" si="51"/>
        <v>0.55625847720852484</v>
      </c>
      <c r="G1479" s="4"/>
      <c r="H1479" s="51">
        <f t="shared" ca="1" si="52"/>
        <v>0.38224758047137342</v>
      </c>
      <c r="I1479" s="4"/>
      <c r="J1479" s="4"/>
      <c r="K1479" s="4"/>
      <c r="L1479" s="4"/>
    </row>
    <row r="1480" spans="1:12">
      <c r="A1480" s="4"/>
      <c r="B1480" s="4"/>
      <c r="C1480" s="4"/>
      <c r="D1480" s="4"/>
      <c r="E1480" s="4"/>
      <c r="F1480" s="51">
        <f t="shared" ca="1" si="51"/>
        <v>0.60964034097334951</v>
      </c>
      <c r="G1480" s="4"/>
      <c r="H1480" s="51">
        <f t="shared" ca="1" si="52"/>
        <v>0.42066553697776621</v>
      </c>
      <c r="I1480" s="4"/>
      <c r="J1480" s="4"/>
      <c r="K1480" s="4"/>
      <c r="L1480" s="4"/>
    </row>
    <row r="1481" spans="1:12">
      <c r="A1481" s="4"/>
      <c r="B1481" s="4"/>
      <c r="C1481" s="4"/>
      <c r="D1481" s="4"/>
      <c r="E1481" s="4"/>
      <c r="F1481" s="51">
        <f t="shared" ca="1" si="51"/>
        <v>0.25006473811337404</v>
      </c>
      <c r="G1481" s="4"/>
      <c r="H1481" s="51">
        <f t="shared" ca="1" si="52"/>
        <v>0.56493924836904097</v>
      </c>
      <c r="I1481" s="4"/>
      <c r="J1481" s="4"/>
      <c r="K1481" s="4"/>
      <c r="L1481" s="4"/>
    </row>
    <row r="1482" spans="1:12">
      <c r="A1482" s="4"/>
      <c r="B1482" s="4"/>
      <c r="C1482" s="4"/>
      <c r="D1482" s="4"/>
      <c r="E1482" s="4"/>
      <c r="F1482" s="51">
        <f t="shared" ca="1" si="51"/>
        <v>9.4282581204956029E-2</v>
      </c>
      <c r="G1482" s="4"/>
      <c r="H1482" s="51">
        <f t="shared" ca="1" si="52"/>
        <v>0.25143105073704874</v>
      </c>
      <c r="I1482" s="4"/>
      <c r="J1482" s="4"/>
      <c r="K1482" s="4"/>
      <c r="L1482" s="4"/>
    </row>
    <row r="1483" spans="1:12">
      <c r="A1483" s="4"/>
      <c r="B1483" s="4"/>
      <c r="C1483" s="4"/>
      <c r="D1483" s="4"/>
      <c r="E1483" s="4"/>
      <c r="F1483" s="51">
        <f t="shared" ca="1" si="51"/>
        <v>0.22600850907374759</v>
      </c>
      <c r="G1483" s="4"/>
      <c r="H1483" s="51">
        <f t="shared" ca="1" si="52"/>
        <v>0.25558580144633669</v>
      </c>
      <c r="I1483" s="4"/>
      <c r="J1483" s="4"/>
      <c r="K1483" s="4"/>
      <c r="L1483" s="4"/>
    </row>
    <row r="1484" spans="1:12">
      <c r="A1484" s="4"/>
      <c r="B1484" s="4"/>
      <c r="C1484" s="4"/>
      <c r="D1484" s="4"/>
      <c r="E1484" s="4"/>
      <c r="F1484" s="51">
        <f t="shared" ca="1" si="51"/>
        <v>0.6568150129532262</v>
      </c>
      <c r="G1484" s="4"/>
      <c r="H1484" s="51">
        <f t="shared" ca="1" si="52"/>
        <v>0.10644244990286689</v>
      </c>
      <c r="I1484" s="4"/>
      <c r="J1484" s="4"/>
      <c r="K1484" s="4"/>
      <c r="L1484" s="4"/>
    </row>
    <row r="1485" spans="1:12">
      <c r="A1485" s="4"/>
      <c r="B1485" s="4"/>
      <c r="C1485" s="4"/>
      <c r="D1485" s="4"/>
      <c r="E1485" s="4"/>
      <c r="F1485" s="51">
        <f t="shared" ca="1" si="51"/>
        <v>0.12378265571965374</v>
      </c>
      <c r="G1485" s="4"/>
      <c r="H1485" s="51">
        <f t="shared" ca="1" si="52"/>
        <v>0.47200723919518223</v>
      </c>
      <c r="I1485" s="4"/>
      <c r="J1485" s="4"/>
      <c r="K1485" s="4"/>
      <c r="L1485" s="4"/>
    </row>
    <row r="1486" spans="1:12">
      <c r="A1486" s="4"/>
      <c r="B1486" s="4"/>
      <c r="C1486" s="4"/>
      <c r="D1486" s="4"/>
      <c r="E1486" s="4"/>
      <c r="F1486" s="51">
        <f t="shared" ca="1" si="51"/>
        <v>0.88050331489833256</v>
      </c>
      <c r="G1486" s="4"/>
      <c r="H1486" s="51">
        <f t="shared" ca="1" si="52"/>
        <v>0.33487532362175232</v>
      </c>
      <c r="I1486" s="4"/>
      <c r="J1486" s="4"/>
      <c r="K1486" s="4"/>
      <c r="L1486" s="4"/>
    </row>
    <row r="1487" spans="1:12">
      <c r="A1487" s="4"/>
      <c r="B1487" s="4"/>
      <c r="C1487" s="4"/>
      <c r="D1487" s="4"/>
      <c r="E1487" s="4"/>
      <c r="F1487" s="51">
        <f t="shared" ref="F1487:F1550" ca="1" si="53">RAND()</f>
        <v>0.28986254113458876</v>
      </c>
      <c r="G1487" s="4"/>
      <c r="H1487" s="51">
        <f t="shared" ref="H1487:H1550" ca="1" si="54">(RAND()+RAND()+RAND()+RAND())/4</f>
        <v>0.78042516677812135</v>
      </c>
      <c r="I1487" s="4"/>
      <c r="J1487" s="4"/>
      <c r="K1487" s="4"/>
      <c r="L1487" s="4"/>
    </row>
    <row r="1488" spans="1:12">
      <c r="A1488" s="4"/>
      <c r="B1488" s="4"/>
      <c r="C1488" s="4"/>
      <c r="D1488" s="4"/>
      <c r="E1488" s="4"/>
      <c r="F1488" s="51">
        <f t="shared" ca="1" si="53"/>
        <v>0.18038535388047028</v>
      </c>
      <c r="G1488" s="4"/>
      <c r="H1488" s="51">
        <f t="shared" ca="1" si="54"/>
        <v>0.39150042575665384</v>
      </c>
      <c r="I1488" s="4"/>
      <c r="J1488" s="4"/>
      <c r="K1488" s="4"/>
      <c r="L1488" s="4"/>
    </row>
    <row r="1489" spans="1:12">
      <c r="A1489" s="4"/>
      <c r="B1489" s="4"/>
      <c r="C1489" s="4"/>
      <c r="D1489" s="4"/>
      <c r="E1489" s="4"/>
      <c r="F1489" s="51">
        <f t="shared" ca="1" si="53"/>
        <v>0.60827902313729576</v>
      </c>
      <c r="G1489" s="4"/>
      <c r="H1489" s="51">
        <f t="shared" ca="1" si="54"/>
        <v>0.42149382687881082</v>
      </c>
      <c r="I1489" s="4"/>
      <c r="J1489" s="4"/>
      <c r="K1489" s="4"/>
      <c r="L1489" s="4"/>
    </row>
    <row r="1490" spans="1:12">
      <c r="A1490" s="4"/>
      <c r="B1490" s="4"/>
      <c r="C1490" s="4"/>
      <c r="D1490" s="4"/>
      <c r="E1490" s="4"/>
      <c r="F1490" s="51">
        <f t="shared" ca="1" si="53"/>
        <v>0.51530691245813276</v>
      </c>
      <c r="G1490" s="4"/>
      <c r="H1490" s="51">
        <f t="shared" ca="1" si="54"/>
        <v>0.45075444953826638</v>
      </c>
      <c r="I1490" s="4"/>
      <c r="J1490" s="4"/>
      <c r="K1490" s="4"/>
      <c r="L1490" s="4"/>
    </row>
    <row r="1491" spans="1:12">
      <c r="A1491" s="4"/>
      <c r="B1491" s="4"/>
      <c r="C1491" s="4"/>
      <c r="D1491" s="4"/>
      <c r="E1491" s="4"/>
      <c r="F1491" s="51">
        <f t="shared" ca="1" si="53"/>
        <v>0.48914385890648648</v>
      </c>
      <c r="G1491" s="4"/>
      <c r="H1491" s="51">
        <f t="shared" ca="1" si="54"/>
        <v>0.45695538258133672</v>
      </c>
      <c r="I1491" s="4"/>
      <c r="J1491" s="4"/>
      <c r="K1491" s="4"/>
      <c r="L1491" s="4"/>
    </row>
    <row r="1492" spans="1:12">
      <c r="A1492" s="4"/>
      <c r="B1492" s="4"/>
      <c r="C1492" s="4"/>
      <c r="D1492" s="4"/>
      <c r="E1492" s="4"/>
      <c r="F1492" s="51">
        <f t="shared" ca="1" si="53"/>
        <v>0.1300887859026616</v>
      </c>
      <c r="G1492" s="4"/>
      <c r="H1492" s="51">
        <f t="shared" ca="1" si="54"/>
        <v>0.28100173132255646</v>
      </c>
      <c r="I1492" s="4"/>
      <c r="J1492" s="4"/>
      <c r="K1492" s="4"/>
      <c r="L1492" s="4"/>
    </row>
    <row r="1493" spans="1:12">
      <c r="A1493" s="4"/>
      <c r="B1493" s="4"/>
      <c r="C1493" s="4"/>
      <c r="D1493" s="4"/>
      <c r="E1493" s="4"/>
      <c r="F1493" s="51">
        <f t="shared" ca="1" si="53"/>
        <v>6.0080148301025482E-2</v>
      </c>
      <c r="G1493" s="4"/>
      <c r="H1493" s="51">
        <f t="shared" ca="1" si="54"/>
        <v>0.55697071727115877</v>
      </c>
      <c r="I1493" s="4"/>
      <c r="J1493" s="4"/>
      <c r="K1493" s="4"/>
      <c r="L1493" s="4"/>
    </row>
    <row r="1494" spans="1:12">
      <c r="A1494" s="4"/>
      <c r="B1494" s="4"/>
      <c r="C1494" s="4"/>
      <c r="D1494" s="4"/>
      <c r="E1494" s="4"/>
      <c r="F1494" s="51">
        <f t="shared" ca="1" si="53"/>
        <v>0.27982978878409492</v>
      </c>
      <c r="G1494" s="4"/>
      <c r="H1494" s="51">
        <f t="shared" ca="1" si="54"/>
        <v>0.47353511969523787</v>
      </c>
      <c r="I1494" s="4"/>
      <c r="J1494" s="4"/>
      <c r="K1494" s="4"/>
      <c r="L1494" s="4"/>
    </row>
    <row r="1495" spans="1:12">
      <c r="A1495" s="4"/>
      <c r="B1495" s="4"/>
      <c r="C1495" s="4"/>
      <c r="D1495" s="4"/>
      <c r="E1495" s="4"/>
      <c r="F1495" s="51">
        <f t="shared" ca="1" si="53"/>
        <v>0.7480861815026365</v>
      </c>
      <c r="G1495" s="4"/>
      <c r="H1495" s="51">
        <f t="shared" ca="1" si="54"/>
        <v>0.6434274786792149</v>
      </c>
      <c r="I1495" s="4"/>
      <c r="J1495" s="4"/>
      <c r="K1495" s="4"/>
      <c r="L1495" s="4"/>
    </row>
    <row r="1496" spans="1:12">
      <c r="A1496" s="4"/>
      <c r="B1496" s="4"/>
      <c r="C1496" s="4"/>
      <c r="D1496" s="4"/>
      <c r="E1496" s="4"/>
      <c r="F1496" s="51">
        <f t="shared" ca="1" si="53"/>
        <v>0.50970026022443649</v>
      </c>
      <c r="G1496" s="4"/>
      <c r="H1496" s="51">
        <f t="shared" ca="1" si="54"/>
        <v>0.43306827030307221</v>
      </c>
      <c r="I1496" s="4"/>
      <c r="J1496" s="4"/>
      <c r="K1496" s="4"/>
      <c r="L1496" s="4"/>
    </row>
    <row r="1497" spans="1:12">
      <c r="A1497" s="4"/>
      <c r="B1497" s="4"/>
      <c r="C1497" s="4"/>
      <c r="D1497" s="4"/>
      <c r="E1497" s="4"/>
      <c r="F1497" s="51">
        <f t="shared" ca="1" si="53"/>
        <v>0.94523553335820565</v>
      </c>
      <c r="G1497" s="4"/>
      <c r="H1497" s="51">
        <f t="shared" ca="1" si="54"/>
        <v>0.53286191866713772</v>
      </c>
      <c r="I1497" s="4"/>
      <c r="J1497" s="4"/>
      <c r="K1497" s="4"/>
      <c r="L1497" s="4"/>
    </row>
    <row r="1498" spans="1:12">
      <c r="A1498" s="4"/>
      <c r="B1498" s="4"/>
      <c r="C1498" s="4"/>
      <c r="D1498" s="4"/>
      <c r="E1498" s="4"/>
      <c r="F1498" s="51">
        <f t="shared" ca="1" si="53"/>
        <v>3.5783988011241497E-2</v>
      </c>
      <c r="G1498" s="4"/>
      <c r="H1498" s="51">
        <f t="shared" ca="1" si="54"/>
        <v>0.54301039876649704</v>
      </c>
      <c r="I1498" s="4"/>
      <c r="J1498" s="4"/>
      <c r="K1498" s="4"/>
      <c r="L1498" s="4"/>
    </row>
    <row r="1499" spans="1:12">
      <c r="A1499" s="4"/>
      <c r="B1499" s="4"/>
      <c r="C1499" s="4"/>
      <c r="D1499" s="4"/>
      <c r="E1499" s="4"/>
      <c r="F1499" s="51">
        <f t="shared" ca="1" si="53"/>
        <v>0.80335098408994488</v>
      </c>
      <c r="G1499" s="4"/>
      <c r="H1499" s="51">
        <f t="shared" ca="1" si="54"/>
        <v>0.72887214724159632</v>
      </c>
      <c r="I1499" s="4"/>
      <c r="J1499" s="4"/>
      <c r="K1499" s="4"/>
      <c r="L1499" s="4"/>
    </row>
    <row r="1500" spans="1:12">
      <c r="A1500" s="4"/>
      <c r="B1500" s="4"/>
      <c r="C1500" s="4"/>
      <c r="D1500" s="4"/>
      <c r="E1500" s="4"/>
      <c r="F1500" s="51">
        <f t="shared" ca="1" si="53"/>
        <v>0.95018424465038576</v>
      </c>
      <c r="G1500" s="4"/>
      <c r="H1500" s="51">
        <f t="shared" ca="1" si="54"/>
        <v>0.78451357844424763</v>
      </c>
      <c r="I1500" s="4"/>
      <c r="J1500" s="4"/>
      <c r="K1500" s="4"/>
      <c r="L1500" s="4"/>
    </row>
    <row r="1501" spans="1:12">
      <c r="A1501" s="4"/>
      <c r="B1501" s="4"/>
      <c r="C1501" s="4"/>
      <c r="D1501" s="4"/>
      <c r="E1501" s="4"/>
      <c r="F1501" s="51">
        <f t="shared" ca="1" si="53"/>
        <v>0.50047278640006476</v>
      </c>
      <c r="G1501" s="4"/>
      <c r="H1501" s="51">
        <f t="shared" ca="1" si="54"/>
        <v>0.37977236119950081</v>
      </c>
      <c r="I1501" s="4"/>
      <c r="J1501" s="4"/>
      <c r="K1501" s="4"/>
      <c r="L1501" s="4"/>
    </row>
    <row r="1502" spans="1:12">
      <c r="A1502" s="4"/>
      <c r="B1502" s="4"/>
      <c r="C1502" s="4"/>
      <c r="D1502" s="4"/>
      <c r="E1502" s="4"/>
      <c r="F1502" s="51">
        <f t="shared" ca="1" si="53"/>
        <v>0.96487160883456891</v>
      </c>
      <c r="G1502" s="4"/>
      <c r="H1502" s="51">
        <f t="shared" ca="1" si="54"/>
        <v>0.42936425591173744</v>
      </c>
      <c r="I1502" s="4"/>
      <c r="J1502" s="4"/>
      <c r="K1502" s="4"/>
      <c r="L1502" s="4"/>
    </row>
    <row r="1503" spans="1:12">
      <c r="A1503" s="4"/>
      <c r="B1503" s="4"/>
      <c r="C1503" s="4"/>
      <c r="D1503" s="4"/>
      <c r="E1503" s="4"/>
      <c r="F1503" s="51">
        <f t="shared" ca="1" si="53"/>
        <v>0.18618762112742915</v>
      </c>
      <c r="G1503" s="4"/>
      <c r="H1503" s="51">
        <f t="shared" ca="1" si="54"/>
        <v>0.40911691358129926</v>
      </c>
      <c r="I1503" s="4"/>
      <c r="J1503" s="4"/>
      <c r="K1503" s="4"/>
      <c r="L1503" s="4"/>
    </row>
    <row r="1504" spans="1:12">
      <c r="A1504" s="4"/>
      <c r="B1504" s="4"/>
      <c r="C1504" s="4"/>
      <c r="D1504" s="4"/>
      <c r="E1504" s="4"/>
      <c r="F1504" s="51">
        <f t="shared" ca="1" si="53"/>
        <v>0.60968940961883311</v>
      </c>
      <c r="G1504" s="4"/>
      <c r="H1504" s="51">
        <f t="shared" ca="1" si="54"/>
        <v>0.23762734088395848</v>
      </c>
      <c r="I1504" s="4"/>
      <c r="J1504" s="4"/>
      <c r="K1504" s="4"/>
      <c r="L1504" s="4"/>
    </row>
    <row r="1505" spans="1:12">
      <c r="A1505" s="4"/>
      <c r="B1505" s="4"/>
      <c r="C1505" s="4"/>
      <c r="D1505" s="4"/>
      <c r="E1505" s="4"/>
      <c r="F1505" s="51">
        <f t="shared" ca="1" si="53"/>
        <v>0.83122768620476994</v>
      </c>
      <c r="G1505" s="4"/>
      <c r="H1505" s="51">
        <f t="shared" ca="1" si="54"/>
        <v>0.8360691633492161</v>
      </c>
      <c r="I1505" s="4"/>
      <c r="J1505" s="4"/>
      <c r="K1505" s="4"/>
      <c r="L1505" s="4"/>
    </row>
    <row r="1506" spans="1:12">
      <c r="A1506" s="4"/>
      <c r="B1506" s="4"/>
      <c r="C1506" s="4"/>
      <c r="D1506" s="4"/>
      <c r="E1506" s="4"/>
      <c r="F1506" s="51">
        <f t="shared" ca="1" si="53"/>
        <v>0.5835877479746584</v>
      </c>
      <c r="G1506" s="4"/>
      <c r="H1506" s="51">
        <f t="shared" ca="1" si="54"/>
        <v>0.41915895355288368</v>
      </c>
      <c r="I1506" s="4"/>
      <c r="J1506" s="4"/>
      <c r="K1506" s="4"/>
      <c r="L1506" s="4"/>
    </row>
    <row r="1507" spans="1:12">
      <c r="A1507" s="4"/>
      <c r="B1507" s="4"/>
      <c r="C1507" s="4"/>
      <c r="D1507" s="4"/>
      <c r="E1507" s="4"/>
      <c r="F1507" s="51">
        <f t="shared" ca="1" si="53"/>
        <v>0.80780186496007067</v>
      </c>
      <c r="G1507" s="4"/>
      <c r="H1507" s="51">
        <f t="shared" ca="1" si="54"/>
        <v>0.4285477058353957</v>
      </c>
      <c r="I1507" s="4"/>
      <c r="J1507" s="4"/>
      <c r="K1507" s="4"/>
      <c r="L1507" s="4"/>
    </row>
    <row r="1508" spans="1:12">
      <c r="A1508" s="4"/>
      <c r="B1508" s="4"/>
      <c r="C1508" s="4"/>
      <c r="D1508" s="4"/>
      <c r="E1508" s="4"/>
      <c r="F1508" s="51">
        <f t="shared" ca="1" si="53"/>
        <v>0.5620543521752458</v>
      </c>
      <c r="G1508" s="4"/>
      <c r="H1508" s="51">
        <f t="shared" ca="1" si="54"/>
        <v>0.49193564581820881</v>
      </c>
      <c r="I1508" s="4"/>
      <c r="J1508" s="4"/>
      <c r="K1508" s="4"/>
      <c r="L1508" s="4"/>
    </row>
    <row r="1509" spans="1:12">
      <c r="A1509" s="4"/>
      <c r="B1509" s="4"/>
      <c r="C1509" s="4"/>
      <c r="D1509" s="4"/>
      <c r="E1509" s="4"/>
      <c r="F1509" s="51">
        <f t="shared" ca="1" si="53"/>
        <v>0.36024176135038255</v>
      </c>
      <c r="G1509" s="4"/>
      <c r="H1509" s="51">
        <f t="shared" ca="1" si="54"/>
        <v>0.23893583021768047</v>
      </c>
      <c r="I1509" s="4"/>
      <c r="J1509" s="4"/>
      <c r="K1509" s="4"/>
      <c r="L1509" s="4"/>
    </row>
    <row r="1510" spans="1:12">
      <c r="A1510" s="4"/>
      <c r="B1510" s="4"/>
      <c r="C1510" s="4"/>
      <c r="D1510" s="4"/>
      <c r="E1510" s="4"/>
      <c r="F1510" s="51">
        <f t="shared" ca="1" si="53"/>
        <v>0.11078469495701837</v>
      </c>
      <c r="G1510" s="4"/>
      <c r="H1510" s="51">
        <f t="shared" ca="1" si="54"/>
        <v>0.66918130916547602</v>
      </c>
      <c r="I1510" s="4"/>
      <c r="J1510" s="4"/>
      <c r="K1510" s="4"/>
      <c r="L1510" s="4"/>
    </row>
    <row r="1511" spans="1:12">
      <c r="A1511" s="4"/>
      <c r="B1511" s="4"/>
      <c r="C1511" s="4"/>
      <c r="D1511" s="4"/>
      <c r="E1511" s="4"/>
      <c r="F1511" s="51">
        <f t="shared" ca="1" si="53"/>
        <v>0.37777387628292802</v>
      </c>
      <c r="G1511" s="4"/>
      <c r="H1511" s="51">
        <f t="shared" ca="1" si="54"/>
        <v>0.17613613216477661</v>
      </c>
      <c r="I1511" s="4"/>
      <c r="J1511" s="4"/>
      <c r="K1511" s="4"/>
      <c r="L1511" s="4"/>
    </row>
    <row r="1512" spans="1:12">
      <c r="A1512" s="4"/>
      <c r="B1512" s="4"/>
      <c r="C1512" s="4"/>
      <c r="D1512" s="4"/>
      <c r="E1512" s="4"/>
      <c r="F1512" s="51">
        <f t="shared" ca="1" si="53"/>
        <v>0.87794010869314665</v>
      </c>
      <c r="G1512" s="4"/>
      <c r="H1512" s="51">
        <f t="shared" ca="1" si="54"/>
        <v>0.41445134671352446</v>
      </c>
      <c r="I1512" s="4"/>
      <c r="J1512" s="4"/>
      <c r="K1512" s="4"/>
      <c r="L1512" s="4"/>
    </row>
    <row r="1513" spans="1:12">
      <c r="A1513" s="4"/>
      <c r="B1513" s="4"/>
      <c r="C1513" s="4"/>
      <c r="D1513" s="4"/>
      <c r="E1513" s="4"/>
      <c r="F1513" s="51">
        <f t="shared" ca="1" si="53"/>
        <v>0.77739275225069016</v>
      </c>
      <c r="G1513" s="4"/>
      <c r="H1513" s="51">
        <f t="shared" ca="1" si="54"/>
        <v>0.42959009547419769</v>
      </c>
      <c r="I1513" s="4"/>
      <c r="J1513" s="4"/>
      <c r="K1513" s="4"/>
      <c r="L1513" s="4"/>
    </row>
    <row r="1514" spans="1:12">
      <c r="A1514" s="4"/>
      <c r="B1514" s="4"/>
      <c r="C1514" s="4"/>
      <c r="D1514" s="4"/>
      <c r="E1514" s="4"/>
      <c r="F1514" s="51">
        <f t="shared" ca="1" si="53"/>
        <v>0.76448181061550435</v>
      </c>
      <c r="G1514" s="4"/>
      <c r="H1514" s="51">
        <f t="shared" ca="1" si="54"/>
        <v>0.35764123909789269</v>
      </c>
      <c r="I1514" s="4"/>
      <c r="J1514" s="4"/>
      <c r="K1514" s="4"/>
      <c r="L1514" s="4"/>
    </row>
    <row r="1515" spans="1:12">
      <c r="A1515" s="4"/>
      <c r="B1515" s="4"/>
      <c r="C1515" s="4"/>
      <c r="D1515" s="4"/>
      <c r="E1515" s="4"/>
      <c r="F1515" s="51">
        <f t="shared" ca="1" si="53"/>
        <v>0.14568620200447158</v>
      </c>
      <c r="G1515" s="4"/>
      <c r="H1515" s="51">
        <f t="shared" ca="1" si="54"/>
        <v>0.61831969777262941</v>
      </c>
      <c r="I1515" s="4"/>
      <c r="J1515" s="4"/>
      <c r="K1515" s="4"/>
      <c r="L1515" s="4"/>
    </row>
    <row r="1516" spans="1:12">
      <c r="A1516" s="4"/>
      <c r="B1516" s="4"/>
      <c r="C1516" s="4"/>
      <c r="D1516" s="4"/>
      <c r="E1516" s="4"/>
      <c r="F1516" s="51">
        <f t="shared" ca="1" si="53"/>
        <v>0.4757576584990616</v>
      </c>
      <c r="G1516" s="4"/>
      <c r="H1516" s="51">
        <f t="shared" ca="1" si="54"/>
        <v>0.37382154224521097</v>
      </c>
      <c r="I1516" s="4"/>
      <c r="J1516" s="4"/>
      <c r="K1516" s="4"/>
      <c r="L1516" s="4"/>
    </row>
    <row r="1517" spans="1:12">
      <c r="A1517" s="4"/>
      <c r="B1517" s="4"/>
      <c r="C1517" s="4"/>
      <c r="D1517" s="4"/>
      <c r="E1517" s="4"/>
      <c r="F1517" s="51">
        <f t="shared" ca="1" si="53"/>
        <v>0.66880555551533971</v>
      </c>
      <c r="G1517" s="4"/>
      <c r="H1517" s="51">
        <f t="shared" ca="1" si="54"/>
        <v>0.42194966551148949</v>
      </c>
      <c r="I1517" s="4"/>
      <c r="J1517" s="4"/>
      <c r="K1517" s="4"/>
      <c r="L1517" s="4"/>
    </row>
    <row r="1518" spans="1:12">
      <c r="A1518" s="4"/>
      <c r="B1518" s="4"/>
      <c r="C1518" s="4"/>
      <c r="D1518" s="4"/>
      <c r="E1518" s="4"/>
      <c r="F1518" s="51">
        <f t="shared" ca="1" si="53"/>
        <v>0.73545116700881241</v>
      </c>
      <c r="G1518" s="4"/>
      <c r="H1518" s="51">
        <f t="shared" ca="1" si="54"/>
        <v>0.62352200747281272</v>
      </c>
      <c r="I1518" s="4"/>
      <c r="J1518" s="4"/>
      <c r="K1518" s="4"/>
      <c r="L1518" s="4"/>
    </row>
    <row r="1519" spans="1:12">
      <c r="A1519" s="4"/>
      <c r="B1519" s="4"/>
      <c r="C1519" s="4"/>
      <c r="D1519" s="4"/>
      <c r="E1519" s="4"/>
      <c r="F1519" s="51">
        <f t="shared" ca="1" si="53"/>
        <v>5.9926179154903725E-2</v>
      </c>
      <c r="G1519" s="4"/>
      <c r="H1519" s="51">
        <f t="shared" ca="1" si="54"/>
        <v>0.65060190714923094</v>
      </c>
      <c r="I1519" s="4"/>
      <c r="J1519" s="4"/>
      <c r="K1519" s="4"/>
      <c r="L1519" s="4"/>
    </row>
    <row r="1520" spans="1:12">
      <c r="A1520" s="4"/>
      <c r="B1520" s="4"/>
      <c r="C1520" s="4"/>
      <c r="D1520" s="4"/>
      <c r="E1520" s="4"/>
      <c r="F1520" s="51">
        <f t="shared" ca="1" si="53"/>
        <v>0.16838340842451927</v>
      </c>
      <c r="G1520" s="4"/>
      <c r="H1520" s="51">
        <f t="shared" ca="1" si="54"/>
        <v>0.26739622502291344</v>
      </c>
      <c r="I1520" s="4"/>
      <c r="J1520" s="4"/>
      <c r="K1520" s="4"/>
      <c r="L1520" s="4"/>
    </row>
    <row r="1521" spans="1:12">
      <c r="A1521" s="4"/>
      <c r="B1521" s="4"/>
      <c r="C1521" s="4"/>
      <c r="D1521" s="4"/>
      <c r="E1521" s="4"/>
      <c r="F1521" s="51">
        <f t="shared" ca="1" si="53"/>
        <v>0.10181421420102099</v>
      </c>
      <c r="G1521" s="4"/>
      <c r="H1521" s="51">
        <f t="shared" ca="1" si="54"/>
        <v>0.66686788781511575</v>
      </c>
      <c r="I1521" s="4"/>
      <c r="J1521" s="4"/>
      <c r="K1521" s="4"/>
      <c r="L1521" s="4"/>
    </row>
    <row r="1522" spans="1:12">
      <c r="A1522" s="4"/>
      <c r="B1522" s="4"/>
      <c r="C1522" s="4"/>
      <c r="D1522" s="4"/>
      <c r="E1522" s="4"/>
      <c r="F1522" s="51">
        <f t="shared" ca="1" si="53"/>
        <v>0.44659351958836102</v>
      </c>
      <c r="G1522" s="4"/>
      <c r="H1522" s="51">
        <f t="shared" ca="1" si="54"/>
        <v>0.4747845745214383</v>
      </c>
      <c r="I1522" s="4"/>
      <c r="J1522" s="4"/>
      <c r="K1522" s="4"/>
      <c r="L1522" s="4"/>
    </row>
    <row r="1523" spans="1:12">
      <c r="A1523" s="4"/>
      <c r="B1523" s="4"/>
      <c r="C1523" s="4"/>
      <c r="D1523" s="4"/>
      <c r="E1523" s="4"/>
      <c r="F1523" s="51">
        <f t="shared" ca="1" si="53"/>
        <v>0.26779628872015193</v>
      </c>
      <c r="G1523" s="4"/>
      <c r="H1523" s="51">
        <f t="shared" ca="1" si="54"/>
        <v>0.65292352649107632</v>
      </c>
      <c r="I1523" s="4"/>
      <c r="J1523" s="4"/>
      <c r="K1523" s="4"/>
      <c r="L1523" s="4"/>
    </row>
    <row r="1524" spans="1:12">
      <c r="A1524" s="4"/>
      <c r="B1524" s="4"/>
      <c r="C1524" s="4"/>
      <c r="D1524" s="4"/>
      <c r="E1524" s="4"/>
      <c r="F1524" s="51">
        <f t="shared" ca="1" si="53"/>
        <v>0.41265064628179315</v>
      </c>
      <c r="G1524" s="4"/>
      <c r="H1524" s="51">
        <f t="shared" ca="1" si="54"/>
        <v>0.61437174914416337</v>
      </c>
      <c r="I1524" s="4"/>
      <c r="J1524" s="4"/>
      <c r="K1524" s="4"/>
      <c r="L1524" s="4"/>
    </row>
    <row r="1525" spans="1:12">
      <c r="A1525" s="4"/>
      <c r="B1525" s="4"/>
      <c r="C1525" s="4"/>
      <c r="D1525" s="4"/>
      <c r="E1525" s="4"/>
      <c r="F1525" s="51">
        <f t="shared" ca="1" si="53"/>
        <v>0.88045753198851984</v>
      </c>
      <c r="G1525" s="4"/>
      <c r="H1525" s="51">
        <f t="shared" ca="1" si="54"/>
        <v>0.29153771365473735</v>
      </c>
      <c r="I1525" s="4"/>
      <c r="J1525" s="4"/>
      <c r="K1525" s="4"/>
      <c r="L1525" s="4"/>
    </row>
    <row r="1526" spans="1:12">
      <c r="A1526" s="4"/>
      <c r="B1526" s="4"/>
      <c r="C1526" s="4"/>
      <c r="D1526" s="4"/>
      <c r="E1526" s="4"/>
      <c r="F1526" s="51">
        <f t="shared" ca="1" si="53"/>
        <v>6.3947711893768577E-2</v>
      </c>
      <c r="G1526" s="4"/>
      <c r="H1526" s="51">
        <f t="shared" ca="1" si="54"/>
        <v>0.31307096755110081</v>
      </c>
      <c r="I1526" s="4"/>
      <c r="J1526" s="4"/>
      <c r="K1526" s="4"/>
      <c r="L1526" s="4"/>
    </row>
    <row r="1527" spans="1:12">
      <c r="A1527" s="4"/>
      <c r="B1527" s="4"/>
      <c r="C1527" s="4"/>
      <c r="D1527" s="4"/>
      <c r="E1527" s="4"/>
      <c r="F1527" s="51">
        <f t="shared" ca="1" si="53"/>
        <v>0.25769750087480803</v>
      </c>
      <c r="G1527" s="4"/>
      <c r="H1527" s="51">
        <f t="shared" ca="1" si="54"/>
        <v>0.55560350449609441</v>
      </c>
      <c r="I1527" s="4"/>
      <c r="J1527" s="4"/>
      <c r="K1527" s="4"/>
      <c r="L1527" s="4"/>
    </row>
    <row r="1528" spans="1:12">
      <c r="A1528" s="4"/>
      <c r="B1528" s="4"/>
      <c r="C1528" s="4"/>
      <c r="D1528" s="4"/>
      <c r="E1528" s="4"/>
      <c r="F1528" s="51">
        <f t="shared" ca="1" si="53"/>
        <v>0.43414605193970635</v>
      </c>
      <c r="G1528" s="4"/>
      <c r="H1528" s="51">
        <f t="shared" ca="1" si="54"/>
        <v>0.65462913384709598</v>
      </c>
      <c r="I1528" s="4"/>
      <c r="J1528" s="4"/>
      <c r="K1528" s="4"/>
      <c r="L1528" s="4"/>
    </row>
    <row r="1529" spans="1:12">
      <c r="A1529" s="4"/>
      <c r="B1529" s="4"/>
      <c r="C1529" s="4"/>
      <c r="D1529" s="4"/>
      <c r="E1529" s="4"/>
      <c r="F1529" s="51">
        <f t="shared" ca="1" si="53"/>
        <v>0.10290582515788693</v>
      </c>
      <c r="G1529" s="4"/>
      <c r="H1529" s="51">
        <f t="shared" ca="1" si="54"/>
        <v>0.58591014004477493</v>
      </c>
      <c r="I1529" s="4"/>
      <c r="J1529" s="4"/>
      <c r="K1529" s="4"/>
      <c r="L1529" s="4"/>
    </row>
    <row r="1530" spans="1:12">
      <c r="A1530" s="4"/>
      <c r="B1530" s="4"/>
      <c r="C1530" s="4"/>
      <c r="D1530" s="4"/>
      <c r="E1530" s="4"/>
      <c r="F1530" s="51">
        <f t="shared" ca="1" si="53"/>
        <v>0.51277823697550107</v>
      </c>
      <c r="G1530" s="4"/>
      <c r="H1530" s="51">
        <f t="shared" ca="1" si="54"/>
        <v>0.34188974173552777</v>
      </c>
      <c r="I1530" s="4"/>
      <c r="J1530" s="4"/>
      <c r="K1530" s="4"/>
      <c r="L1530" s="4"/>
    </row>
    <row r="1531" spans="1:12">
      <c r="A1531" s="4"/>
      <c r="B1531" s="4"/>
      <c r="C1531" s="4"/>
      <c r="D1531" s="4"/>
      <c r="E1531" s="4"/>
      <c r="F1531" s="51">
        <f t="shared" ca="1" si="53"/>
        <v>2.8193735369684836E-2</v>
      </c>
      <c r="G1531" s="4"/>
      <c r="H1531" s="51">
        <f t="shared" ca="1" si="54"/>
        <v>0.59929240521521698</v>
      </c>
      <c r="I1531" s="4"/>
      <c r="J1531" s="4"/>
      <c r="K1531" s="4"/>
      <c r="L1531" s="4"/>
    </row>
    <row r="1532" spans="1:12">
      <c r="A1532" s="4"/>
      <c r="B1532" s="4"/>
      <c r="C1532" s="4"/>
      <c r="D1532" s="4"/>
      <c r="E1532" s="4"/>
      <c r="F1532" s="51">
        <f t="shared" ca="1" si="53"/>
        <v>0.80423978430725762</v>
      </c>
      <c r="G1532" s="4"/>
      <c r="H1532" s="51">
        <f t="shared" ca="1" si="54"/>
        <v>0.73139515678087341</v>
      </c>
      <c r="I1532" s="4"/>
      <c r="J1532" s="4"/>
      <c r="K1532" s="4"/>
      <c r="L1532" s="4"/>
    </row>
    <row r="1533" spans="1:12">
      <c r="A1533" s="4"/>
      <c r="B1533" s="4"/>
      <c r="C1533" s="4"/>
      <c r="D1533" s="4"/>
      <c r="E1533" s="4"/>
      <c r="F1533" s="51">
        <f t="shared" ca="1" si="53"/>
        <v>0.59740265961299688</v>
      </c>
      <c r="G1533" s="4"/>
      <c r="H1533" s="51">
        <f t="shared" ca="1" si="54"/>
        <v>0.38272124042995664</v>
      </c>
      <c r="I1533" s="4"/>
      <c r="J1533" s="4"/>
      <c r="K1533" s="4"/>
      <c r="L1533" s="4"/>
    </row>
    <row r="1534" spans="1:12">
      <c r="A1534" s="4"/>
      <c r="B1534" s="4"/>
      <c r="C1534" s="4"/>
      <c r="D1534" s="4"/>
      <c r="E1534" s="4"/>
      <c r="F1534" s="51">
        <f t="shared" ca="1" si="53"/>
        <v>0.75638829816615794</v>
      </c>
      <c r="G1534" s="4"/>
      <c r="H1534" s="51">
        <f t="shared" ca="1" si="54"/>
        <v>0.54368484927087823</v>
      </c>
      <c r="I1534" s="4"/>
      <c r="J1534" s="4"/>
      <c r="K1534" s="4"/>
      <c r="L1534" s="4"/>
    </row>
    <row r="1535" spans="1:12">
      <c r="A1535" s="4"/>
      <c r="B1535" s="4"/>
      <c r="C1535" s="4"/>
      <c r="D1535" s="4"/>
      <c r="E1535" s="4"/>
      <c r="F1535" s="51">
        <f t="shared" ca="1" si="53"/>
        <v>0.14233024897611524</v>
      </c>
      <c r="G1535" s="4"/>
      <c r="H1535" s="51">
        <f t="shared" ca="1" si="54"/>
        <v>0.33203393670938736</v>
      </c>
      <c r="I1535" s="4"/>
      <c r="J1535" s="4"/>
      <c r="K1535" s="4"/>
      <c r="L1535" s="4"/>
    </row>
    <row r="1536" spans="1:12">
      <c r="A1536" s="4"/>
      <c r="B1536" s="4"/>
      <c r="C1536" s="4"/>
      <c r="D1536" s="4"/>
      <c r="E1536" s="4"/>
      <c r="F1536" s="51">
        <f t="shared" ca="1" si="53"/>
        <v>0.41153009020227926</v>
      </c>
      <c r="G1536" s="4"/>
      <c r="H1536" s="51">
        <f t="shared" ca="1" si="54"/>
        <v>0.35025261725453227</v>
      </c>
      <c r="I1536" s="4"/>
      <c r="J1536" s="4"/>
      <c r="K1536" s="4"/>
      <c r="L1536" s="4"/>
    </row>
    <row r="1537" spans="1:12">
      <c r="A1537" s="4"/>
      <c r="B1537" s="4"/>
      <c r="C1537" s="4"/>
      <c r="D1537" s="4"/>
      <c r="E1537" s="4"/>
      <c r="F1537" s="51">
        <f t="shared" ca="1" si="53"/>
        <v>0.34980701744096354</v>
      </c>
      <c r="G1537" s="4"/>
      <c r="H1537" s="51">
        <f t="shared" ca="1" si="54"/>
        <v>0.44751303698193967</v>
      </c>
      <c r="I1537" s="4"/>
      <c r="J1537" s="4"/>
      <c r="K1537" s="4"/>
      <c r="L1537" s="4"/>
    </row>
    <row r="1538" spans="1:12">
      <c r="A1538" s="4"/>
      <c r="B1538" s="4"/>
      <c r="C1538" s="4"/>
      <c r="D1538" s="4"/>
      <c r="E1538" s="4"/>
      <c r="F1538" s="51">
        <f t="shared" ca="1" si="53"/>
        <v>0.89946826317246553</v>
      </c>
      <c r="G1538" s="4"/>
      <c r="H1538" s="51">
        <f t="shared" ca="1" si="54"/>
        <v>0.48287952308443849</v>
      </c>
      <c r="I1538" s="4"/>
      <c r="J1538" s="4"/>
      <c r="K1538" s="4"/>
      <c r="L1538" s="4"/>
    </row>
    <row r="1539" spans="1:12">
      <c r="A1539" s="4"/>
      <c r="B1539" s="4"/>
      <c r="C1539" s="4"/>
      <c r="D1539" s="4"/>
      <c r="E1539" s="4"/>
      <c r="F1539" s="51">
        <f t="shared" ca="1" si="53"/>
        <v>0.24766107371600843</v>
      </c>
      <c r="G1539" s="4"/>
      <c r="H1539" s="51">
        <f t="shared" ca="1" si="54"/>
        <v>0.35512916200666755</v>
      </c>
      <c r="I1539" s="4"/>
      <c r="J1539" s="4"/>
      <c r="K1539" s="4"/>
      <c r="L1539" s="4"/>
    </row>
    <row r="1540" spans="1:12">
      <c r="A1540" s="4"/>
      <c r="B1540" s="4"/>
      <c r="C1540" s="4"/>
      <c r="D1540" s="4"/>
      <c r="E1540" s="4"/>
      <c r="F1540" s="51">
        <f t="shared" ca="1" si="53"/>
        <v>0.94414839846199106</v>
      </c>
      <c r="G1540" s="4"/>
      <c r="H1540" s="51">
        <f t="shared" ca="1" si="54"/>
        <v>0.80226609915105151</v>
      </c>
      <c r="I1540" s="4"/>
      <c r="J1540" s="4"/>
      <c r="K1540" s="4"/>
      <c r="L1540" s="4"/>
    </row>
    <row r="1541" spans="1:12">
      <c r="A1541" s="4"/>
      <c r="B1541" s="4"/>
      <c r="C1541" s="4"/>
      <c r="D1541" s="4"/>
      <c r="E1541" s="4"/>
      <c r="F1541" s="51">
        <f t="shared" ca="1" si="53"/>
        <v>0.90195774819261776</v>
      </c>
      <c r="G1541" s="4"/>
      <c r="H1541" s="51">
        <f t="shared" ca="1" si="54"/>
        <v>0.29756802790877568</v>
      </c>
      <c r="I1541" s="4"/>
      <c r="J1541" s="4"/>
      <c r="K1541" s="4"/>
      <c r="L1541" s="4"/>
    </row>
    <row r="1542" spans="1:12">
      <c r="A1542" s="4"/>
      <c r="B1542" s="4"/>
      <c r="C1542" s="4"/>
      <c r="D1542" s="4"/>
      <c r="E1542" s="4"/>
      <c r="F1542" s="51">
        <f t="shared" ca="1" si="53"/>
        <v>0.38502929943371345</v>
      </c>
      <c r="G1542" s="4"/>
      <c r="H1542" s="51">
        <f t="shared" ca="1" si="54"/>
        <v>0.84357763999353874</v>
      </c>
      <c r="I1542" s="4"/>
      <c r="J1542" s="4"/>
      <c r="K1542" s="4"/>
      <c r="L1542" s="4"/>
    </row>
    <row r="1543" spans="1:12">
      <c r="A1543" s="4"/>
      <c r="B1543" s="4"/>
      <c r="C1543" s="4"/>
      <c r="D1543" s="4"/>
      <c r="E1543" s="4"/>
      <c r="F1543" s="51">
        <f t="shared" ca="1" si="53"/>
        <v>0.34018288888606396</v>
      </c>
      <c r="G1543" s="4"/>
      <c r="H1543" s="51">
        <f t="shared" ca="1" si="54"/>
        <v>0.74622211399494454</v>
      </c>
      <c r="I1543" s="4"/>
      <c r="J1543" s="4"/>
      <c r="K1543" s="4"/>
      <c r="L1543" s="4"/>
    </row>
    <row r="1544" spans="1:12">
      <c r="A1544" s="4"/>
      <c r="B1544" s="4"/>
      <c r="C1544" s="4"/>
      <c r="D1544" s="4"/>
      <c r="E1544" s="4"/>
      <c r="F1544" s="51">
        <f t="shared" ca="1" si="53"/>
        <v>0.27949333918819974</v>
      </c>
      <c r="G1544" s="4"/>
      <c r="H1544" s="51">
        <f t="shared" ca="1" si="54"/>
        <v>0.63627174123710728</v>
      </c>
      <c r="I1544" s="4"/>
      <c r="J1544" s="4"/>
      <c r="K1544" s="4"/>
      <c r="L1544" s="4"/>
    </row>
    <row r="1545" spans="1:12">
      <c r="A1545" s="4"/>
      <c r="B1545" s="4"/>
      <c r="C1545" s="4"/>
      <c r="D1545" s="4"/>
      <c r="E1545" s="4"/>
      <c r="F1545" s="51">
        <f t="shared" ca="1" si="53"/>
        <v>0.22243071593577757</v>
      </c>
      <c r="G1545" s="4"/>
      <c r="H1545" s="51">
        <f t="shared" ca="1" si="54"/>
        <v>0.45561885942543823</v>
      </c>
      <c r="I1545" s="4"/>
      <c r="J1545" s="4"/>
      <c r="K1545" s="4"/>
      <c r="L1545" s="4"/>
    </row>
    <row r="1546" spans="1:12">
      <c r="A1546" s="4"/>
      <c r="B1546" s="4"/>
      <c r="C1546" s="4"/>
      <c r="D1546" s="4"/>
      <c r="E1546" s="4"/>
      <c r="F1546" s="51">
        <f t="shared" ca="1" si="53"/>
        <v>7.0592101227253901E-2</v>
      </c>
      <c r="G1546" s="4"/>
      <c r="H1546" s="51">
        <f t="shared" ca="1" si="54"/>
        <v>0.28036836851268354</v>
      </c>
      <c r="I1546" s="4"/>
      <c r="J1546" s="4"/>
      <c r="K1546" s="4"/>
      <c r="L1546" s="4"/>
    </row>
    <row r="1547" spans="1:12">
      <c r="A1547" s="4"/>
      <c r="B1547" s="4"/>
      <c r="C1547" s="4"/>
      <c r="D1547" s="4"/>
      <c r="E1547" s="4"/>
      <c r="F1547" s="51">
        <f t="shared" ca="1" si="53"/>
        <v>0.70502087533815394</v>
      </c>
      <c r="G1547" s="4"/>
      <c r="H1547" s="51">
        <f t="shared" ca="1" si="54"/>
        <v>0.62139439033372845</v>
      </c>
      <c r="I1547" s="4"/>
      <c r="J1547" s="4"/>
      <c r="K1547" s="4"/>
      <c r="L1547" s="4"/>
    </row>
    <row r="1548" spans="1:12">
      <c r="A1548" s="4"/>
      <c r="B1548" s="4"/>
      <c r="C1548" s="4"/>
      <c r="D1548" s="4"/>
      <c r="E1548" s="4"/>
      <c r="F1548" s="51">
        <f t="shared" ca="1" si="53"/>
        <v>0.54618642149680741</v>
      </c>
      <c r="G1548" s="4"/>
      <c r="H1548" s="51">
        <f t="shared" ca="1" si="54"/>
        <v>0.42338329710810213</v>
      </c>
      <c r="I1548" s="4"/>
      <c r="J1548" s="4"/>
      <c r="K1548" s="4"/>
      <c r="L1548" s="4"/>
    </row>
    <row r="1549" spans="1:12">
      <c r="A1549" s="4"/>
      <c r="B1549" s="4"/>
      <c r="C1549" s="4"/>
      <c r="D1549" s="4"/>
      <c r="E1549" s="4"/>
      <c r="F1549" s="51">
        <f t="shared" ca="1" si="53"/>
        <v>0.12462778519905404</v>
      </c>
      <c r="G1549" s="4"/>
      <c r="H1549" s="51">
        <f t="shared" ca="1" si="54"/>
        <v>0.31040905729411261</v>
      </c>
      <c r="I1549" s="4"/>
      <c r="J1549" s="4"/>
      <c r="K1549" s="4"/>
      <c r="L1549" s="4"/>
    </row>
    <row r="1550" spans="1:12">
      <c r="A1550" s="4"/>
      <c r="B1550" s="4"/>
      <c r="C1550" s="4"/>
      <c r="D1550" s="4"/>
      <c r="E1550" s="4"/>
      <c r="F1550" s="51">
        <f t="shared" ca="1" si="53"/>
        <v>0.74632501676448137</v>
      </c>
      <c r="G1550" s="4"/>
      <c r="H1550" s="51">
        <f t="shared" ca="1" si="54"/>
        <v>0.37555643092288477</v>
      </c>
      <c r="I1550" s="4"/>
      <c r="J1550" s="4"/>
      <c r="K1550" s="4"/>
      <c r="L1550" s="4"/>
    </row>
    <row r="1551" spans="1:12">
      <c r="A1551" s="4"/>
      <c r="B1551" s="4"/>
      <c r="C1551" s="4"/>
      <c r="D1551" s="4"/>
      <c r="E1551" s="4"/>
      <c r="F1551" s="51">
        <f t="shared" ref="F1551:F1614" ca="1" si="55">RAND()</f>
        <v>0.73915249959932638</v>
      </c>
      <c r="G1551" s="4"/>
      <c r="H1551" s="51">
        <f t="shared" ref="H1551:H1614" ca="1" si="56">(RAND()+RAND()+RAND()+RAND())/4</f>
        <v>0.41681633082445757</v>
      </c>
      <c r="I1551" s="4"/>
      <c r="J1551" s="4"/>
      <c r="K1551" s="4"/>
      <c r="L1551" s="4"/>
    </row>
    <row r="1552" spans="1:12">
      <c r="A1552" s="4"/>
      <c r="B1552" s="4"/>
      <c r="C1552" s="4"/>
      <c r="D1552" s="4"/>
      <c r="E1552" s="4"/>
      <c r="F1552" s="51">
        <f t="shared" ca="1" si="55"/>
        <v>0.37428870937945236</v>
      </c>
      <c r="G1552" s="4"/>
      <c r="H1552" s="51">
        <f t="shared" ca="1" si="56"/>
        <v>0.56478372612058569</v>
      </c>
      <c r="I1552" s="4"/>
      <c r="J1552" s="4"/>
      <c r="K1552" s="4"/>
      <c r="L1552" s="4"/>
    </row>
    <row r="1553" spans="1:12">
      <c r="A1553" s="4"/>
      <c r="B1553" s="4"/>
      <c r="C1553" s="4"/>
      <c r="D1553" s="4"/>
      <c r="E1553" s="4"/>
      <c r="F1553" s="51">
        <f t="shared" ca="1" si="55"/>
        <v>0.36687753868574646</v>
      </c>
      <c r="G1553" s="4"/>
      <c r="H1553" s="51">
        <f t="shared" ca="1" si="56"/>
        <v>0.56150371788726916</v>
      </c>
      <c r="I1553" s="4"/>
      <c r="J1553" s="4"/>
      <c r="K1553" s="4"/>
      <c r="L1553" s="4"/>
    </row>
    <row r="1554" spans="1:12">
      <c r="A1554" s="4"/>
      <c r="B1554" s="4"/>
      <c r="C1554" s="4"/>
      <c r="D1554" s="4"/>
      <c r="E1554" s="4"/>
      <c r="F1554" s="51">
        <f t="shared" ca="1" si="55"/>
        <v>0.82850441627413929</v>
      </c>
      <c r="G1554" s="4"/>
      <c r="H1554" s="51">
        <f t="shared" ca="1" si="56"/>
        <v>0.38099587672989338</v>
      </c>
      <c r="I1554" s="4"/>
      <c r="J1554" s="4"/>
      <c r="K1554" s="4"/>
      <c r="L1554" s="4"/>
    </row>
    <row r="1555" spans="1:12">
      <c r="A1555" s="4"/>
      <c r="B1555" s="4"/>
      <c r="C1555" s="4"/>
      <c r="D1555" s="4"/>
      <c r="E1555" s="4"/>
      <c r="F1555" s="51">
        <f t="shared" ca="1" si="55"/>
        <v>0.18992549578540574</v>
      </c>
      <c r="G1555" s="4"/>
      <c r="H1555" s="51">
        <f t="shared" ca="1" si="56"/>
        <v>0.29255188724708636</v>
      </c>
      <c r="I1555" s="4"/>
      <c r="J1555" s="4"/>
      <c r="K1555" s="4"/>
      <c r="L1555" s="4"/>
    </row>
    <row r="1556" spans="1:12">
      <c r="A1556" s="4"/>
      <c r="B1556" s="4"/>
      <c r="C1556" s="4"/>
      <c r="D1556" s="4"/>
      <c r="E1556" s="4"/>
      <c r="F1556" s="51">
        <f t="shared" ca="1" si="55"/>
        <v>0.80704116265640791</v>
      </c>
      <c r="G1556" s="4"/>
      <c r="H1556" s="51">
        <f t="shared" ca="1" si="56"/>
        <v>0.42262460693298853</v>
      </c>
      <c r="I1556" s="4"/>
      <c r="J1556" s="4"/>
      <c r="K1556" s="4"/>
      <c r="L1556" s="4"/>
    </row>
    <row r="1557" spans="1:12">
      <c r="A1557" s="4"/>
      <c r="B1557" s="4"/>
      <c r="C1557" s="4"/>
      <c r="D1557" s="4"/>
      <c r="E1557" s="4"/>
      <c r="F1557" s="51">
        <f t="shared" ca="1" si="55"/>
        <v>0.52230166310598147</v>
      </c>
      <c r="G1557" s="4"/>
      <c r="H1557" s="51">
        <f t="shared" ca="1" si="56"/>
        <v>0.44983961285785268</v>
      </c>
      <c r="I1557" s="4"/>
      <c r="J1557" s="4"/>
      <c r="K1557" s="4"/>
      <c r="L1557" s="4"/>
    </row>
    <row r="1558" spans="1:12">
      <c r="A1558" s="4"/>
      <c r="B1558" s="4"/>
      <c r="C1558" s="4"/>
      <c r="D1558" s="4"/>
      <c r="E1558" s="4"/>
      <c r="F1558" s="51">
        <f t="shared" ca="1" si="55"/>
        <v>0.49159279179871707</v>
      </c>
      <c r="G1558" s="4"/>
      <c r="H1558" s="51">
        <f t="shared" ca="1" si="56"/>
        <v>0.59031747427715386</v>
      </c>
      <c r="I1558" s="4"/>
      <c r="J1558" s="4"/>
      <c r="K1558" s="4"/>
      <c r="L1558" s="4"/>
    </row>
    <row r="1559" spans="1:12">
      <c r="A1559" s="4"/>
      <c r="B1559" s="4"/>
      <c r="C1559" s="4"/>
      <c r="D1559" s="4"/>
      <c r="E1559" s="4"/>
      <c r="F1559" s="51">
        <f t="shared" ca="1" si="55"/>
        <v>0.192047006265186</v>
      </c>
      <c r="G1559" s="4"/>
      <c r="H1559" s="51">
        <f t="shared" ca="1" si="56"/>
        <v>0.19904368265135489</v>
      </c>
      <c r="I1559" s="4"/>
      <c r="J1559" s="4"/>
      <c r="K1559" s="4"/>
      <c r="L1559" s="4"/>
    </row>
    <row r="1560" spans="1:12">
      <c r="A1560" s="4"/>
      <c r="B1560" s="4"/>
      <c r="C1560" s="4"/>
      <c r="D1560" s="4"/>
      <c r="E1560" s="4"/>
      <c r="F1560" s="51">
        <f t="shared" ca="1" si="55"/>
        <v>0.67045151660995872</v>
      </c>
      <c r="G1560" s="4"/>
      <c r="H1560" s="51">
        <f t="shared" ca="1" si="56"/>
        <v>0.51868431057947939</v>
      </c>
      <c r="I1560" s="4"/>
      <c r="J1560" s="4"/>
      <c r="K1560" s="4"/>
      <c r="L1560" s="4"/>
    </row>
    <row r="1561" spans="1:12">
      <c r="A1561" s="4"/>
      <c r="B1561" s="4"/>
      <c r="C1561" s="4"/>
      <c r="D1561" s="4"/>
      <c r="E1561" s="4"/>
      <c r="F1561" s="51">
        <f t="shared" ca="1" si="55"/>
        <v>0.70310425782920294</v>
      </c>
      <c r="G1561" s="4"/>
      <c r="H1561" s="51">
        <f t="shared" ca="1" si="56"/>
        <v>0.52550292424544698</v>
      </c>
      <c r="I1561" s="4"/>
      <c r="J1561" s="4"/>
      <c r="K1561" s="4"/>
      <c r="L1561" s="4"/>
    </row>
    <row r="1562" spans="1:12">
      <c r="A1562" s="4"/>
      <c r="B1562" s="4"/>
      <c r="C1562" s="4"/>
      <c r="D1562" s="4"/>
      <c r="E1562" s="4"/>
      <c r="F1562" s="51">
        <f t="shared" ca="1" si="55"/>
        <v>0.93980101043681818</v>
      </c>
      <c r="G1562" s="4"/>
      <c r="H1562" s="51">
        <f t="shared" ca="1" si="56"/>
        <v>0.42907191477717416</v>
      </c>
      <c r="I1562" s="4"/>
      <c r="J1562" s="4"/>
      <c r="K1562" s="4"/>
      <c r="L1562" s="4"/>
    </row>
    <row r="1563" spans="1:12">
      <c r="A1563" s="4"/>
      <c r="B1563" s="4"/>
      <c r="C1563" s="4"/>
      <c r="D1563" s="4"/>
      <c r="E1563" s="4"/>
      <c r="F1563" s="51">
        <f t="shared" ca="1" si="55"/>
        <v>0.98667261939243989</v>
      </c>
      <c r="G1563" s="4"/>
      <c r="H1563" s="51">
        <f t="shared" ca="1" si="56"/>
        <v>0.65147956284898867</v>
      </c>
      <c r="I1563" s="4"/>
      <c r="J1563" s="4"/>
      <c r="K1563" s="4"/>
      <c r="L1563" s="4"/>
    </row>
    <row r="1564" spans="1:12">
      <c r="A1564" s="4"/>
      <c r="B1564" s="4"/>
      <c r="C1564" s="4"/>
      <c r="D1564" s="4"/>
      <c r="E1564" s="4"/>
      <c r="F1564" s="51">
        <f t="shared" ca="1" si="55"/>
        <v>0.42324626640154783</v>
      </c>
      <c r="G1564" s="4"/>
      <c r="H1564" s="51">
        <f t="shared" ca="1" si="56"/>
        <v>0.27465406933854675</v>
      </c>
      <c r="I1564" s="4"/>
      <c r="J1564" s="4"/>
      <c r="K1564" s="4"/>
      <c r="L1564" s="4"/>
    </row>
    <row r="1565" spans="1:12">
      <c r="A1565" s="4"/>
      <c r="B1565" s="4"/>
      <c r="C1565" s="4"/>
      <c r="D1565" s="4"/>
      <c r="E1565" s="4"/>
      <c r="F1565" s="51">
        <f t="shared" ca="1" si="55"/>
        <v>2.9673976854176831E-2</v>
      </c>
      <c r="G1565" s="4"/>
      <c r="H1565" s="51">
        <f t="shared" ca="1" si="56"/>
        <v>0.65969448405242603</v>
      </c>
      <c r="I1565" s="4"/>
      <c r="J1565" s="4"/>
      <c r="K1565" s="4"/>
      <c r="L1565" s="4"/>
    </row>
    <row r="1566" spans="1:12">
      <c r="A1566" s="4"/>
      <c r="B1566" s="4"/>
      <c r="C1566" s="4"/>
      <c r="D1566" s="4"/>
      <c r="E1566" s="4"/>
      <c r="F1566" s="51">
        <f t="shared" ca="1" si="55"/>
        <v>0.88773387631901646</v>
      </c>
      <c r="G1566" s="4"/>
      <c r="H1566" s="51">
        <f t="shared" ca="1" si="56"/>
        <v>0.48183471906940906</v>
      </c>
      <c r="I1566" s="4"/>
      <c r="J1566" s="4"/>
      <c r="K1566" s="4"/>
      <c r="L1566" s="4"/>
    </row>
    <row r="1567" spans="1:12">
      <c r="A1567" s="4"/>
      <c r="B1567" s="4"/>
      <c r="C1567" s="4"/>
      <c r="D1567" s="4"/>
      <c r="E1567" s="4"/>
      <c r="F1567" s="51">
        <f t="shared" ca="1" si="55"/>
        <v>0.54810599632958679</v>
      </c>
      <c r="G1567" s="4"/>
      <c r="H1567" s="51">
        <f t="shared" ca="1" si="56"/>
        <v>0.47436476530271493</v>
      </c>
      <c r="I1567" s="4"/>
      <c r="J1567" s="4"/>
      <c r="K1567" s="4"/>
      <c r="L1567" s="4"/>
    </row>
    <row r="1568" spans="1:12">
      <c r="A1568" s="4"/>
      <c r="B1568" s="4"/>
      <c r="C1568" s="4"/>
      <c r="D1568" s="4"/>
      <c r="E1568" s="4"/>
      <c r="F1568" s="51">
        <f t="shared" ca="1" si="55"/>
        <v>0.86325029051756985</v>
      </c>
      <c r="G1568" s="4"/>
      <c r="H1568" s="51">
        <f t="shared" ca="1" si="56"/>
        <v>0.66530544114482748</v>
      </c>
      <c r="I1568" s="4"/>
      <c r="J1568" s="4"/>
      <c r="K1568" s="4"/>
      <c r="L1568" s="4"/>
    </row>
    <row r="1569" spans="1:12">
      <c r="A1569" s="4"/>
      <c r="B1569" s="4"/>
      <c r="C1569" s="4"/>
      <c r="D1569" s="4"/>
      <c r="E1569" s="4"/>
      <c r="F1569" s="51">
        <f t="shared" ca="1" si="55"/>
        <v>0.4665386724264069</v>
      </c>
      <c r="G1569" s="4"/>
      <c r="H1569" s="51">
        <f t="shared" ca="1" si="56"/>
        <v>0.42134734234899907</v>
      </c>
      <c r="I1569" s="4"/>
      <c r="J1569" s="4"/>
      <c r="K1569" s="4"/>
      <c r="L1569" s="4"/>
    </row>
    <row r="1570" spans="1:12">
      <c r="A1570" s="4"/>
      <c r="B1570" s="4"/>
      <c r="C1570" s="4"/>
      <c r="D1570" s="4"/>
      <c r="E1570" s="4"/>
      <c r="F1570" s="51">
        <f t="shared" ca="1" si="55"/>
        <v>0.62867262275832814</v>
      </c>
      <c r="G1570" s="4"/>
      <c r="H1570" s="51">
        <f t="shared" ca="1" si="56"/>
        <v>0.54548530521983729</v>
      </c>
      <c r="I1570" s="4"/>
      <c r="J1570" s="4"/>
      <c r="K1570" s="4"/>
      <c r="L1570" s="4"/>
    </row>
    <row r="1571" spans="1:12">
      <c r="A1571" s="4"/>
      <c r="B1571" s="4"/>
      <c r="C1571" s="4"/>
      <c r="D1571" s="4"/>
      <c r="E1571" s="4"/>
      <c r="F1571" s="51">
        <f t="shared" ca="1" si="55"/>
        <v>0.74797238003165256</v>
      </c>
      <c r="G1571" s="4"/>
      <c r="H1571" s="51">
        <f t="shared" ca="1" si="56"/>
        <v>0.515173083163879</v>
      </c>
      <c r="I1571" s="4"/>
      <c r="J1571" s="4"/>
      <c r="K1571" s="4"/>
      <c r="L1571" s="4"/>
    </row>
    <row r="1572" spans="1:12">
      <c r="A1572" s="4"/>
      <c r="B1572" s="4"/>
      <c r="C1572" s="4"/>
      <c r="D1572" s="4"/>
      <c r="E1572" s="4"/>
      <c r="F1572" s="51">
        <f t="shared" ca="1" si="55"/>
        <v>0.50035112474959076</v>
      </c>
      <c r="G1572" s="4"/>
      <c r="H1572" s="51">
        <f t="shared" ca="1" si="56"/>
        <v>0.82611976987447688</v>
      </c>
      <c r="I1572" s="4"/>
      <c r="J1572" s="4"/>
      <c r="K1572" s="4"/>
      <c r="L1572" s="4"/>
    </row>
    <row r="1573" spans="1:12">
      <c r="A1573" s="4"/>
      <c r="B1573" s="4"/>
      <c r="C1573" s="4"/>
      <c r="D1573" s="4"/>
      <c r="E1573" s="4"/>
      <c r="F1573" s="51">
        <f t="shared" ca="1" si="55"/>
        <v>0.91672806240553328</v>
      </c>
      <c r="G1573" s="4"/>
      <c r="H1573" s="51">
        <f t="shared" ca="1" si="56"/>
        <v>0.22631228185018384</v>
      </c>
      <c r="I1573" s="4"/>
      <c r="J1573" s="4"/>
      <c r="K1573" s="4"/>
      <c r="L1573" s="4"/>
    </row>
    <row r="1574" spans="1:12">
      <c r="A1574" s="4"/>
      <c r="B1574" s="4"/>
      <c r="C1574" s="4"/>
      <c r="D1574" s="4"/>
      <c r="E1574" s="4"/>
      <c r="F1574" s="51">
        <f t="shared" ca="1" si="55"/>
        <v>0.50523561402041239</v>
      </c>
      <c r="G1574" s="4"/>
      <c r="H1574" s="51">
        <f t="shared" ca="1" si="56"/>
        <v>0.61646169114677229</v>
      </c>
      <c r="I1574" s="4"/>
      <c r="J1574" s="4"/>
      <c r="K1574" s="4"/>
      <c r="L1574" s="4"/>
    </row>
    <row r="1575" spans="1:12">
      <c r="A1575" s="4"/>
      <c r="B1575" s="4"/>
      <c r="C1575" s="4"/>
      <c r="D1575" s="4"/>
      <c r="E1575" s="4"/>
      <c r="F1575" s="51">
        <f t="shared" ca="1" si="55"/>
        <v>0.62627602938682869</v>
      </c>
      <c r="G1575" s="4"/>
      <c r="H1575" s="51">
        <f t="shared" ca="1" si="56"/>
        <v>0.32136240573752783</v>
      </c>
      <c r="I1575" s="4"/>
      <c r="J1575" s="4"/>
      <c r="K1575" s="4"/>
      <c r="L1575" s="4"/>
    </row>
    <row r="1576" spans="1:12">
      <c r="A1576" s="4"/>
      <c r="B1576" s="4"/>
      <c r="C1576" s="4"/>
      <c r="D1576" s="4"/>
      <c r="E1576" s="4"/>
      <c r="F1576" s="51">
        <f t="shared" ca="1" si="55"/>
        <v>0.68139728724638204</v>
      </c>
      <c r="G1576" s="4"/>
      <c r="H1576" s="51">
        <f t="shared" ca="1" si="56"/>
        <v>0.74880014071449563</v>
      </c>
      <c r="I1576" s="4"/>
      <c r="J1576" s="4"/>
      <c r="K1576" s="4"/>
      <c r="L1576" s="4"/>
    </row>
    <row r="1577" spans="1:12">
      <c r="A1577" s="4"/>
      <c r="B1577" s="4"/>
      <c r="C1577" s="4"/>
      <c r="D1577" s="4"/>
      <c r="E1577" s="4"/>
      <c r="F1577" s="51">
        <f t="shared" ca="1" si="55"/>
        <v>0.95500062041155021</v>
      </c>
      <c r="G1577" s="4"/>
      <c r="H1577" s="51">
        <f t="shared" ca="1" si="56"/>
        <v>0.39514293562156366</v>
      </c>
      <c r="I1577" s="4"/>
      <c r="J1577" s="4"/>
      <c r="K1577" s="4"/>
      <c r="L1577" s="4"/>
    </row>
    <row r="1578" spans="1:12">
      <c r="A1578" s="4"/>
      <c r="B1578" s="4"/>
      <c r="C1578" s="4"/>
      <c r="D1578" s="4"/>
      <c r="E1578" s="4"/>
      <c r="F1578" s="51">
        <f t="shared" ca="1" si="55"/>
        <v>0.87577774382138041</v>
      </c>
      <c r="G1578" s="4"/>
      <c r="H1578" s="51">
        <f t="shared" ca="1" si="56"/>
        <v>0.44778676030955611</v>
      </c>
      <c r="I1578" s="4"/>
      <c r="J1578" s="4"/>
      <c r="K1578" s="4"/>
      <c r="L1578" s="4"/>
    </row>
    <row r="1579" spans="1:12">
      <c r="A1579" s="4"/>
      <c r="B1579" s="4"/>
      <c r="C1579" s="4"/>
      <c r="D1579" s="4"/>
      <c r="E1579" s="4"/>
      <c r="F1579" s="51">
        <f t="shared" ca="1" si="55"/>
        <v>0.8665533649278383</v>
      </c>
      <c r="G1579" s="4"/>
      <c r="H1579" s="51">
        <f t="shared" ca="1" si="56"/>
        <v>0.52685945035741888</v>
      </c>
      <c r="I1579" s="4"/>
      <c r="J1579" s="4"/>
      <c r="K1579" s="4"/>
      <c r="L1579" s="4"/>
    </row>
    <row r="1580" spans="1:12">
      <c r="A1580" s="4"/>
      <c r="B1580" s="4"/>
      <c r="C1580" s="4"/>
      <c r="D1580" s="4"/>
      <c r="E1580" s="4"/>
      <c r="F1580" s="51">
        <f t="shared" ca="1" si="55"/>
        <v>2.2172997608109091E-2</v>
      </c>
      <c r="G1580" s="4"/>
      <c r="H1580" s="51">
        <f t="shared" ca="1" si="56"/>
        <v>0.31357619745935816</v>
      </c>
      <c r="I1580" s="4"/>
      <c r="J1580" s="4"/>
      <c r="K1580" s="4"/>
      <c r="L1580" s="4"/>
    </row>
    <row r="1581" spans="1:12">
      <c r="A1581" s="4"/>
      <c r="B1581" s="4"/>
      <c r="C1581" s="4"/>
      <c r="D1581" s="4"/>
      <c r="E1581" s="4"/>
      <c r="F1581" s="51">
        <f t="shared" ca="1" si="55"/>
        <v>0.26941923577410243</v>
      </c>
      <c r="G1581" s="4"/>
      <c r="H1581" s="51">
        <f t="shared" ca="1" si="56"/>
        <v>0.69642791870824405</v>
      </c>
      <c r="I1581" s="4"/>
      <c r="J1581" s="4"/>
      <c r="K1581" s="4"/>
      <c r="L1581" s="4"/>
    </row>
    <row r="1582" spans="1:12">
      <c r="A1582" s="4"/>
      <c r="B1582" s="4"/>
      <c r="C1582" s="4"/>
      <c r="D1582" s="4"/>
      <c r="E1582" s="4"/>
      <c r="F1582" s="51">
        <f t="shared" ca="1" si="55"/>
        <v>0.88960150523102233</v>
      </c>
      <c r="G1582" s="4"/>
      <c r="H1582" s="51">
        <f t="shared" ca="1" si="56"/>
        <v>0.61953503248679898</v>
      </c>
      <c r="I1582" s="4"/>
      <c r="J1582" s="4"/>
      <c r="K1582" s="4"/>
      <c r="L1582" s="4"/>
    </row>
    <row r="1583" spans="1:12">
      <c r="A1583" s="4"/>
      <c r="B1583" s="4"/>
      <c r="C1583" s="4"/>
      <c r="D1583" s="4"/>
      <c r="E1583" s="4"/>
      <c r="F1583" s="51">
        <f t="shared" ca="1" si="55"/>
        <v>0.49689147802268852</v>
      </c>
      <c r="G1583" s="4"/>
      <c r="H1583" s="51">
        <f t="shared" ca="1" si="56"/>
        <v>0.43102937150622633</v>
      </c>
      <c r="I1583" s="4"/>
      <c r="J1583" s="4"/>
      <c r="K1583" s="4"/>
      <c r="L1583" s="4"/>
    </row>
    <row r="1584" spans="1:12">
      <c r="A1584" s="4"/>
      <c r="B1584" s="4"/>
      <c r="C1584" s="4"/>
      <c r="D1584" s="4"/>
      <c r="E1584" s="4"/>
      <c r="F1584" s="51">
        <f t="shared" ca="1" si="55"/>
        <v>4.0567385203441164E-2</v>
      </c>
      <c r="G1584" s="4"/>
      <c r="H1584" s="51">
        <f t="shared" ca="1" si="56"/>
        <v>0.13703835188800181</v>
      </c>
      <c r="I1584" s="4"/>
      <c r="J1584" s="4"/>
      <c r="K1584" s="4"/>
      <c r="L1584" s="4"/>
    </row>
    <row r="1585" spans="1:12">
      <c r="A1585" s="4"/>
      <c r="B1585" s="4"/>
      <c r="C1585" s="4"/>
      <c r="D1585" s="4"/>
      <c r="E1585" s="4"/>
      <c r="F1585" s="51">
        <f t="shared" ca="1" si="55"/>
        <v>0.71024031692402245</v>
      </c>
      <c r="G1585" s="4"/>
      <c r="H1585" s="51">
        <f t="shared" ca="1" si="56"/>
        <v>0.32988858754622585</v>
      </c>
      <c r="I1585" s="4"/>
      <c r="J1585" s="4"/>
      <c r="K1585" s="4"/>
      <c r="L1585" s="4"/>
    </row>
    <row r="1586" spans="1:12">
      <c r="A1586" s="4"/>
      <c r="B1586" s="4"/>
      <c r="C1586" s="4"/>
      <c r="D1586" s="4"/>
      <c r="E1586" s="4"/>
      <c r="F1586" s="51">
        <f t="shared" ca="1" si="55"/>
        <v>0.91662195053680351</v>
      </c>
      <c r="G1586" s="4"/>
      <c r="H1586" s="51">
        <f t="shared" ca="1" si="56"/>
        <v>0.60402364067543424</v>
      </c>
      <c r="I1586" s="4"/>
      <c r="J1586" s="4"/>
      <c r="K1586" s="4"/>
      <c r="L1586" s="4"/>
    </row>
    <row r="1587" spans="1:12">
      <c r="A1587" s="4"/>
      <c r="B1587" s="4"/>
      <c r="C1587" s="4"/>
      <c r="D1587" s="4"/>
      <c r="E1587" s="4"/>
      <c r="F1587" s="51">
        <f t="shared" ca="1" si="55"/>
        <v>0.2636833879944257</v>
      </c>
      <c r="G1587" s="4"/>
      <c r="H1587" s="51">
        <f t="shared" ca="1" si="56"/>
        <v>0.31846088754329915</v>
      </c>
      <c r="I1587" s="4"/>
      <c r="J1587" s="4"/>
      <c r="K1587" s="4"/>
      <c r="L1587" s="4"/>
    </row>
    <row r="1588" spans="1:12">
      <c r="A1588" s="4"/>
      <c r="B1588" s="4"/>
      <c r="C1588" s="4"/>
      <c r="D1588" s="4"/>
      <c r="E1588" s="4"/>
      <c r="F1588" s="51">
        <f t="shared" ca="1" si="55"/>
        <v>7.0110257783609908E-3</v>
      </c>
      <c r="G1588" s="4"/>
      <c r="H1588" s="51">
        <f t="shared" ca="1" si="56"/>
        <v>0.31460031541829864</v>
      </c>
      <c r="I1588" s="4"/>
      <c r="J1588" s="4"/>
      <c r="K1588" s="4"/>
      <c r="L1588" s="4"/>
    </row>
    <row r="1589" spans="1:12">
      <c r="A1589" s="4"/>
      <c r="B1589" s="4"/>
      <c r="C1589" s="4"/>
      <c r="D1589" s="4"/>
      <c r="E1589" s="4"/>
      <c r="F1589" s="51">
        <f t="shared" ca="1" si="55"/>
        <v>0.82992375068657132</v>
      </c>
      <c r="G1589" s="4"/>
      <c r="H1589" s="51">
        <f t="shared" ca="1" si="56"/>
        <v>0.40408031080260465</v>
      </c>
      <c r="I1589" s="4"/>
      <c r="J1589" s="4"/>
      <c r="K1589" s="4"/>
      <c r="L1589" s="4"/>
    </row>
    <row r="1590" spans="1:12">
      <c r="A1590" s="4"/>
      <c r="B1590" s="4"/>
      <c r="C1590" s="4"/>
      <c r="D1590" s="4"/>
      <c r="E1590" s="4"/>
      <c r="F1590" s="51">
        <f t="shared" ca="1" si="55"/>
        <v>0.46501862044420506</v>
      </c>
      <c r="G1590" s="4"/>
      <c r="H1590" s="51">
        <f t="shared" ca="1" si="56"/>
        <v>0.46359301710102396</v>
      </c>
      <c r="I1590" s="4"/>
      <c r="J1590" s="4"/>
      <c r="K1590" s="4"/>
      <c r="L1590" s="4"/>
    </row>
    <row r="1591" spans="1:12">
      <c r="A1591" s="4"/>
      <c r="B1591" s="4"/>
      <c r="C1591" s="4"/>
      <c r="D1591" s="4"/>
      <c r="E1591" s="4"/>
      <c r="F1591" s="51">
        <f t="shared" ca="1" si="55"/>
        <v>0.69191429468976817</v>
      </c>
      <c r="G1591" s="4"/>
      <c r="H1591" s="51">
        <f t="shared" ca="1" si="56"/>
        <v>0.29479250927440404</v>
      </c>
      <c r="I1591" s="4"/>
      <c r="J1591" s="4"/>
      <c r="K1591" s="4"/>
      <c r="L1591" s="4"/>
    </row>
    <row r="1592" spans="1:12">
      <c r="A1592" s="4"/>
      <c r="B1592" s="4"/>
      <c r="C1592" s="4"/>
      <c r="D1592" s="4"/>
      <c r="E1592" s="4"/>
      <c r="F1592" s="51">
        <f t="shared" ca="1" si="55"/>
        <v>0.2406991813174022</v>
      </c>
      <c r="G1592" s="4"/>
      <c r="H1592" s="51">
        <f t="shared" ca="1" si="56"/>
        <v>0.51469615960315385</v>
      </c>
      <c r="I1592" s="4"/>
      <c r="J1592" s="4"/>
      <c r="K1592" s="4"/>
      <c r="L1592" s="4"/>
    </row>
    <row r="1593" spans="1:12">
      <c r="A1593" s="4"/>
      <c r="B1593" s="4"/>
      <c r="C1593" s="4"/>
      <c r="D1593" s="4"/>
      <c r="E1593" s="4"/>
      <c r="F1593" s="51">
        <f t="shared" ca="1" si="55"/>
        <v>0.54949522098079595</v>
      </c>
      <c r="G1593" s="4"/>
      <c r="H1593" s="51">
        <f t="shared" ca="1" si="56"/>
        <v>0.40421971674739671</v>
      </c>
      <c r="I1593" s="4"/>
      <c r="J1593" s="4"/>
      <c r="K1593" s="4"/>
      <c r="L1593" s="4"/>
    </row>
    <row r="1594" spans="1:12">
      <c r="A1594" s="4"/>
      <c r="B1594" s="4"/>
      <c r="C1594" s="4"/>
      <c r="D1594" s="4"/>
      <c r="E1594" s="4"/>
      <c r="F1594" s="51">
        <f t="shared" ca="1" si="55"/>
        <v>0.4351488900760524</v>
      </c>
      <c r="G1594" s="4"/>
      <c r="H1594" s="51">
        <f t="shared" ca="1" si="56"/>
        <v>0.57170214279277554</v>
      </c>
      <c r="I1594" s="4"/>
      <c r="J1594" s="4"/>
      <c r="K1594" s="4"/>
      <c r="L1594" s="4"/>
    </row>
    <row r="1595" spans="1:12">
      <c r="A1595" s="4"/>
      <c r="B1595" s="4"/>
      <c r="C1595" s="4"/>
      <c r="D1595" s="4"/>
      <c r="E1595" s="4"/>
      <c r="F1595" s="51">
        <f t="shared" ca="1" si="55"/>
        <v>0.87639670279077375</v>
      </c>
      <c r="G1595" s="4"/>
      <c r="H1595" s="51">
        <f t="shared" ca="1" si="56"/>
        <v>0.61726529493523441</v>
      </c>
      <c r="I1595" s="4"/>
      <c r="J1595" s="4"/>
      <c r="K1595" s="4"/>
      <c r="L1595" s="4"/>
    </row>
    <row r="1596" spans="1:12">
      <c r="A1596" s="4"/>
      <c r="B1596" s="4"/>
      <c r="C1596" s="4"/>
      <c r="D1596" s="4"/>
      <c r="E1596" s="4"/>
      <c r="F1596" s="51">
        <f t="shared" ca="1" si="55"/>
        <v>0.46096181821931181</v>
      </c>
      <c r="G1596" s="4"/>
      <c r="H1596" s="51">
        <f t="shared" ca="1" si="56"/>
        <v>0.31804508274794302</v>
      </c>
      <c r="I1596" s="4"/>
      <c r="J1596" s="4"/>
      <c r="K1596" s="4"/>
      <c r="L1596" s="4"/>
    </row>
    <row r="1597" spans="1:12">
      <c r="A1597" s="4"/>
      <c r="B1597" s="4"/>
      <c r="C1597" s="4"/>
      <c r="D1597" s="4"/>
      <c r="E1597" s="4"/>
      <c r="F1597" s="51">
        <f t="shared" ca="1" si="55"/>
        <v>0.20712900297194192</v>
      </c>
      <c r="G1597" s="4"/>
      <c r="H1597" s="51">
        <f t="shared" ca="1" si="56"/>
        <v>0.21103677355647912</v>
      </c>
      <c r="I1597" s="4"/>
      <c r="J1597" s="4"/>
      <c r="K1597" s="4"/>
      <c r="L1597" s="4"/>
    </row>
    <row r="1598" spans="1:12">
      <c r="A1598" s="4"/>
      <c r="B1598" s="4"/>
      <c r="C1598" s="4"/>
      <c r="D1598" s="4"/>
      <c r="E1598" s="4"/>
      <c r="F1598" s="51">
        <f t="shared" ca="1" si="55"/>
        <v>0.97754777388546743</v>
      </c>
      <c r="G1598" s="4"/>
      <c r="H1598" s="51">
        <f t="shared" ca="1" si="56"/>
        <v>0.36952944855922487</v>
      </c>
      <c r="I1598" s="4"/>
      <c r="J1598" s="4"/>
      <c r="K1598" s="4"/>
      <c r="L1598" s="4"/>
    </row>
    <row r="1599" spans="1:12">
      <c r="A1599" s="4"/>
      <c r="B1599" s="4"/>
      <c r="C1599" s="4"/>
      <c r="D1599" s="4"/>
      <c r="E1599" s="4"/>
      <c r="F1599" s="51">
        <f t="shared" ca="1" si="55"/>
        <v>0.32976664621719665</v>
      </c>
      <c r="G1599" s="4"/>
      <c r="H1599" s="51">
        <f t="shared" ca="1" si="56"/>
        <v>0.52203713120708251</v>
      </c>
      <c r="I1599" s="4"/>
      <c r="J1599" s="4"/>
      <c r="K1599" s="4"/>
      <c r="L1599" s="4"/>
    </row>
    <row r="1600" spans="1:12">
      <c r="A1600" s="4"/>
      <c r="B1600" s="4"/>
      <c r="C1600" s="4"/>
      <c r="D1600" s="4"/>
      <c r="E1600" s="4"/>
      <c r="F1600" s="51">
        <f t="shared" ca="1" si="55"/>
        <v>0.33771903542457926</v>
      </c>
      <c r="G1600" s="4"/>
      <c r="H1600" s="51">
        <f t="shared" ca="1" si="56"/>
        <v>0.54113777270724239</v>
      </c>
      <c r="I1600" s="4"/>
      <c r="J1600" s="4"/>
      <c r="K1600" s="4"/>
      <c r="L1600" s="4"/>
    </row>
    <row r="1601" spans="1:12">
      <c r="A1601" s="4"/>
      <c r="B1601" s="4"/>
      <c r="C1601" s="4"/>
      <c r="D1601" s="4"/>
      <c r="E1601" s="4"/>
      <c r="F1601" s="51">
        <f t="shared" ca="1" si="55"/>
        <v>0.3311116942019785</v>
      </c>
      <c r="G1601" s="4"/>
      <c r="H1601" s="51">
        <f t="shared" ca="1" si="56"/>
        <v>0.58783479580983367</v>
      </c>
      <c r="I1601" s="4"/>
      <c r="J1601" s="4"/>
      <c r="K1601" s="4"/>
      <c r="L1601" s="4"/>
    </row>
    <row r="1602" spans="1:12">
      <c r="A1602" s="4"/>
      <c r="B1602" s="4"/>
      <c r="C1602" s="4"/>
      <c r="D1602" s="4"/>
      <c r="E1602" s="4"/>
      <c r="F1602" s="51">
        <f t="shared" ca="1" si="55"/>
        <v>0.90366428308284374</v>
      </c>
      <c r="G1602" s="4"/>
      <c r="H1602" s="51">
        <f t="shared" ca="1" si="56"/>
        <v>0.6935520812829814</v>
      </c>
      <c r="I1602" s="4"/>
      <c r="J1602" s="4"/>
      <c r="K1602" s="4"/>
      <c r="L1602" s="4"/>
    </row>
    <row r="1603" spans="1:12">
      <c r="A1603" s="4"/>
      <c r="B1603" s="4"/>
      <c r="C1603" s="4"/>
      <c r="D1603" s="4"/>
      <c r="E1603" s="4"/>
      <c r="F1603" s="51">
        <f t="shared" ca="1" si="55"/>
        <v>0.17544754230635751</v>
      </c>
      <c r="G1603" s="4"/>
      <c r="H1603" s="51">
        <f t="shared" ca="1" si="56"/>
        <v>0.22971862059181228</v>
      </c>
      <c r="I1603" s="4"/>
      <c r="J1603" s="4"/>
      <c r="K1603" s="4"/>
      <c r="L1603" s="4"/>
    </row>
    <row r="1604" spans="1:12">
      <c r="A1604" s="4"/>
      <c r="B1604" s="4"/>
      <c r="C1604" s="4"/>
      <c r="D1604" s="4"/>
      <c r="E1604" s="4"/>
      <c r="F1604" s="51">
        <f t="shared" ca="1" si="55"/>
        <v>0.15199991416368019</v>
      </c>
      <c r="G1604" s="4"/>
      <c r="H1604" s="51">
        <f t="shared" ca="1" si="56"/>
        <v>0.4121325508209287</v>
      </c>
      <c r="I1604" s="4"/>
      <c r="J1604" s="4"/>
      <c r="K1604" s="4"/>
      <c r="L1604" s="4"/>
    </row>
    <row r="1605" spans="1:12">
      <c r="A1605" s="4"/>
      <c r="B1605" s="4"/>
      <c r="C1605" s="4"/>
      <c r="D1605" s="4"/>
      <c r="E1605" s="4"/>
      <c r="F1605" s="51">
        <f t="shared" ca="1" si="55"/>
        <v>0.15378620241864349</v>
      </c>
      <c r="G1605" s="4"/>
      <c r="H1605" s="51">
        <f t="shared" ca="1" si="56"/>
        <v>0.56994365865044039</v>
      </c>
      <c r="I1605" s="4"/>
      <c r="J1605" s="4"/>
      <c r="K1605" s="4"/>
      <c r="L1605" s="4"/>
    </row>
    <row r="1606" spans="1:12">
      <c r="A1606" s="4"/>
      <c r="B1606" s="4"/>
      <c r="C1606" s="4"/>
      <c r="D1606" s="4"/>
      <c r="E1606" s="4"/>
      <c r="F1606" s="51">
        <f t="shared" ca="1" si="55"/>
        <v>0.85858722209045435</v>
      </c>
      <c r="G1606" s="4"/>
      <c r="H1606" s="51">
        <f t="shared" ca="1" si="56"/>
        <v>0.29851235491720096</v>
      </c>
      <c r="I1606" s="4"/>
      <c r="J1606" s="4"/>
      <c r="K1606" s="4"/>
      <c r="L1606" s="4"/>
    </row>
    <row r="1607" spans="1:12">
      <c r="A1607" s="4"/>
      <c r="B1607" s="4"/>
      <c r="C1607" s="4"/>
      <c r="D1607" s="4"/>
      <c r="E1607" s="4"/>
      <c r="F1607" s="51">
        <f t="shared" ca="1" si="55"/>
        <v>0.97455785012041907</v>
      </c>
      <c r="G1607" s="4"/>
      <c r="H1607" s="51">
        <f t="shared" ca="1" si="56"/>
        <v>0.53698633679314711</v>
      </c>
      <c r="I1607" s="4"/>
      <c r="J1607" s="4"/>
      <c r="K1607" s="4"/>
      <c r="L1607" s="4"/>
    </row>
    <row r="1608" spans="1:12">
      <c r="A1608" s="4"/>
      <c r="B1608" s="4"/>
      <c r="C1608" s="4"/>
      <c r="D1608" s="4"/>
      <c r="E1608" s="4"/>
      <c r="F1608" s="51">
        <f t="shared" ca="1" si="55"/>
        <v>0.36734827935855641</v>
      </c>
      <c r="G1608" s="4"/>
      <c r="H1608" s="51">
        <f t="shared" ca="1" si="56"/>
        <v>0.58208431057672738</v>
      </c>
      <c r="I1608" s="4"/>
      <c r="J1608" s="4"/>
      <c r="K1608" s="4"/>
      <c r="L1608" s="4"/>
    </row>
    <row r="1609" spans="1:12">
      <c r="A1609" s="4"/>
      <c r="B1609" s="4"/>
      <c r="C1609" s="4"/>
      <c r="D1609" s="4"/>
      <c r="E1609" s="4"/>
      <c r="F1609" s="51">
        <f t="shared" ca="1" si="55"/>
        <v>0.56058142593731286</v>
      </c>
      <c r="G1609" s="4"/>
      <c r="H1609" s="51">
        <f t="shared" ca="1" si="56"/>
        <v>0.51630351167731192</v>
      </c>
      <c r="I1609" s="4"/>
      <c r="J1609" s="4"/>
      <c r="K1609" s="4"/>
      <c r="L1609" s="4"/>
    </row>
    <row r="1610" spans="1:12">
      <c r="A1610" s="4"/>
      <c r="B1610" s="4"/>
      <c r="C1610" s="4"/>
      <c r="D1610" s="4"/>
      <c r="E1610" s="4"/>
      <c r="F1610" s="51">
        <f t="shared" ca="1" si="55"/>
        <v>0.69398891847056643</v>
      </c>
      <c r="G1610" s="4"/>
      <c r="H1610" s="51">
        <f t="shared" ca="1" si="56"/>
        <v>0.69006903265041686</v>
      </c>
      <c r="I1610" s="4"/>
      <c r="J1610" s="4"/>
      <c r="K1610" s="4"/>
      <c r="L1610" s="4"/>
    </row>
    <row r="1611" spans="1:12">
      <c r="A1611" s="4"/>
      <c r="B1611" s="4"/>
      <c r="C1611" s="4"/>
      <c r="D1611" s="4"/>
      <c r="E1611" s="4"/>
      <c r="F1611" s="51">
        <f t="shared" ca="1" si="55"/>
        <v>0.51657201631151817</v>
      </c>
      <c r="G1611" s="4"/>
      <c r="H1611" s="51">
        <f t="shared" ca="1" si="56"/>
        <v>0.30578124032210119</v>
      </c>
      <c r="I1611" s="4"/>
      <c r="J1611" s="4"/>
      <c r="K1611" s="4"/>
      <c r="L1611" s="4"/>
    </row>
    <row r="1612" spans="1:12">
      <c r="A1612" s="4"/>
      <c r="B1612" s="4"/>
      <c r="C1612" s="4"/>
      <c r="D1612" s="4"/>
      <c r="E1612" s="4"/>
      <c r="F1612" s="51">
        <f t="shared" ca="1" si="55"/>
        <v>0.9381985540689004</v>
      </c>
      <c r="G1612" s="4"/>
      <c r="H1612" s="51">
        <f t="shared" ca="1" si="56"/>
        <v>0.34568065008078497</v>
      </c>
      <c r="I1612" s="4"/>
      <c r="J1612" s="4"/>
      <c r="K1612" s="4"/>
      <c r="L1612" s="4"/>
    </row>
    <row r="1613" spans="1:12">
      <c r="A1613" s="4"/>
      <c r="B1613" s="4"/>
      <c r="C1613" s="4"/>
      <c r="D1613" s="4"/>
      <c r="E1613" s="4"/>
      <c r="F1613" s="51">
        <f t="shared" ca="1" si="55"/>
        <v>0.25010215343746789</v>
      </c>
      <c r="G1613" s="4"/>
      <c r="H1613" s="51">
        <f t="shared" ca="1" si="56"/>
        <v>0.45684194330012795</v>
      </c>
      <c r="I1613" s="4"/>
      <c r="J1613" s="4"/>
      <c r="K1613" s="4"/>
      <c r="L1613" s="4"/>
    </row>
    <row r="1614" spans="1:12">
      <c r="A1614" s="4"/>
      <c r="B1614" s="4"/>
      <c r="C1614" s="4"/>
      <c r="D1614" s="4"/>
      <c r="E1614" s="4"/>
      <c r="F1614" s="51">
        <f t="shared" ca="1" si="55"/>
        <v>0.34294255839160925</v>
      </c>
      <c r="G1614" s="4"/>
      <c r="H1614" s="51">
        <f t="shared" ca="1" si="56"/>
        <v>0.28530039276702657</v>
      </c>
      <c r="I1614" s="4"/>
      <c r="J1614" s="4"/>
      <c r="K1614" s="4"/>
      <c r="L1614" s="4"/>
    </row>
    <row r="1615" spans="1:12">
      <c r="A1615" s="4"/>
      <c r="B1615" s="4"/>
      <c r="C1615" s="4"/>
      <c r="D1615" s="4"/>
      <c r="E1615" s="4"/>
      <c r="F1615" s="51">
        <f t="shared" ref="F1615:F1629" ca="1" si="57">RAND()</f>
        <v>0.97571259917872055</v>
      </c>
      <c r="G1615" s="4"/>
      <c r="H1615" s="51">
        <f t="shared" ref="H1615:H1629" ca="1" si="58">(RAND()+RAND()+RAND()+RAND())/4</f>
        <v>0.52242744252237339</v>
      </c>
      <c r="I1615" s="4"/>
      <c r="J1615" s="4"/>
      <c r="K1615" s="4"/>
      <c r="L1615" s="4"/>
    </row>
    <row r="1616" spans="1:12">
      <c r="A1616" s="4"/>
      <c r="B1616" s="4"/>
      <c r="C1616" s="4"/>
      <c r="D1616" s="4"/>
      <c r="E1616" s="4"/>
      <c r="F1616" s="51">
        <f t="shared" ca="1" si="57"/>
        <v>0.40087194093369427</v>
      </c>
      <c r="G1616" s="4"/>
      <c r="H1616" s="51">
        <f t="shared" ca="1" si="58"/>
        <v>0.50947661068651273</v>
      </c>
      <c r="I1616" s="4"/>
      <c r="J1616" s="4"/>
      <c r="K1616" s="4"/>
      <c r="L1616" s="4"/>
    </row>
    <row r="1617" spans="1:12">
      <c r="A1617" s="4"/>
      <c r="B1617" s="4"/>
      <c r="C1617" s="4"/>
      <c r="D1617" s="4"/>
      <c r="E1617" s="4"/>
      <c r="F1617" s="51">
        <f t="shared" ca="1" si="57"/>
        <v>0.82195275874085327</v>
      </c>
      <c r="G1617" s="4"/>
      <c r="H1617" s="51">
        <f t="shared" ca="1" si="58"/>
        <v>0.66721711423203478</v>
      </c>
      <c r="I1617" s="4"/>
      <c r="J1617" s="4"/>
      <c r="K1617" s="4"/>
      <c r="L1617" s="4"/>
    </row>
    <row r="1618" spans="1:12">
      <c r="A1618" s="4"/>
      <c r="B1618" s="4"/>
      <c r="C1618" s="4"/>
      <c r="D1618" s="4"/>
      <c r="E1618" s="4"/>
      <c r="F1618" s="51">
        <f t="shared" ca="1" si="57"/>
        <v>0.71737765264090658</v>
      </c>
      <c r="G1618" s="4"/>
      <c r="H1618" s="51">
        <f t="shared" ca="1" si="58"/>
        <v>0.68343125144759242</v>
      </c>
      <c r="I1618" s="4"/>
      <c r="J1618" s="4"/>
      <c r="K1618" s="4"/>
      <c r="L1618" s="4"/>
    </row>
    <row r="1619" spans="1:12">
      <c r="A1619" s="4"/>
      <c r="B1619" s="4"/>
      <c r="C1619" s="4"/>
      <c r="D1619" s="4"/>
      <c r="E1619" s="4"/>
      <c r="F1619" s="51">
        <f t="shared" ca="1" si="57"/>
        <v>0.98175416136432181</v>
      </c>
      <c r="G1619" s="4"/>
      <c r="H1619" s="51">
        <f t="shared" ca="1" si="58"/>
        <v>0.54650371760201077</v>
      </c>
      <c r="I1619" s="4"/>
      <c r="J1619" s="4"/>
      <c r="K1619" s="4"/>
      <c r="L1619" s="4"/>
    </row>
    <row r="1620" spans="1:12">
      <c r="A1620" s="4"/>
      <c r="B1620" s="4"/>
      <c r="C1620" s="4"/>
      <c r="D1620" s="4"/>
      <c r="E1620" s="4"/>
      <c r="F1620" s="51">
        <f t="shared" ca="1" si="57"/>
        <v>1.8287778928077758E-3</v>
      </c>
      <c r="G1620" s="4"/>
      <c r="H1620" s="51">
        <f t="shared" ca="1" si="58"/>
        <v>0.4075783307580042</v>
      </c>
      <c r="I1620" s="4"/>
      <c r="J1620" s="4"/>
      <c r="K1620" s="4"/>
      <c r="L1620" s="4"/>
    </row>
    <row r="1621" spans="1:12">
      <c r="A1621" s="4"/>
      <c r="B1621" s="4"/>
      <c r="C1621" s="4"/>
      <c r="D1621" s="4"/>
      <c r="E1621" s="4"/>
      <c r="F1621" s="51">
        <f t="shared" ca="1" si="57"/>
        <v>8.7333529852664071E-2</v>
      </c>
      <c r="G1621" s="4"/>
      <c r="H1621" s="51">
        <f t="shared" ca="1" si="58"/>
        <v>0.56962612668136514</v>
      </c>
      <c r="I1621" s="4"/>
      <c r="J1621" s="4"/>
      <c r="K1621" s="4"/>
      <c r="L1621" s="4"/>
    </row>
    <row r="1622" spans="1:12">
      <c r="A1622" s="4"/>
      <c r="B1622" s="4"/>
      <c r="C1622" s="4"/>
      <c r="D1622" s="4"/>
      <c r="E1622" s="4"/>
      <c r="F1622" s="51">
        <f t="shared" ca="1" si="57"/>
        <v>0.40386622191119648</v>
      </c>
      <c r="G1622" s="4"/>
      <c r="H1622" s="51">
        <f t="shared" ca="1" si="58"/>
        <v>0.61973946455223694</v>
      </c>
      <c r="I1622" s="4"/>
      <c r="J1622" s="4"/>
      <c r="K1622" s="4"/>
      <c r="L1622" s="4"/>
    </row>
    <row r="1623" spans="1:12">
      <c r="A1623" s="4"/>
      <c r="B1623" s="4"/>
      <c r="C1623" s="4"/>
      <c r="D1623" s="4"/>
      <c r="E1623" s="4"/>
      <c r="F1623" s="51">
        <f t="shared" ca="1" si="57"/>
        <v>0.41381758017590142</v>
      </c>
      <c r="G1623" s="4"/>
      <c r="H1623" s="51">
        <f t="shared" ca="1" si="58"/>
        <v>0.48289747588150755</v>
      </c>
      <c r="I1623" s="4"/>
      <c r="J1623" s="4"/>
      <c r="K1623" s="4"/>
      <c r="L1623" s="4"/>
    </row>
    <row r="1624" spans="1:12">
      <c r="A1624" s="4"/>
      <c r="B1624" s="4"/>
      <c r="C1624" s="4"/>
      <c r="D1624" s="4"/>
      <c r="E1624" s="4"/>
      <c r="F1624" s="51">
        <f t="shared" ca="1" si="57"/>
        <v>0.2444840462347404</v>
      </c>
      <c r="G1624" s="4"/>
      <c r="H1624" s="51">
        <f t="shared" ca="1" si="58"/>
        <v>0.42092367333396785</v>
      </c>
      <c r="I1624" s="4"/>
      <c r="J1624" s="4"/>
      <c r="K1624" s="4"/>
      <c r="L1624" s="4"/>
    </row>
    <row r="1625" spans="1:12">
      <c r="A1625" s="4"/>
      <c r="B1625" s="4"/>
      <c r="C1625" s="4"/>
      <c r="D1625" s="4"/>
      <c r="E1625" s="4"/>
      <c r="F1625" s="51">
        <f t="shared" ca="1" si="57"/>
        <v>0.61649213292647909</v>
      </c>
      <c r="G1625" s="4"/>
      <c r="H1625" s="51">
        <f t="shared" ca="1" si="58"/>
        <v>0.29299927408457244</v>
      </c>
      <c r="I1625" s="4"/>
      <c r="J1625" s="4"/>
      <c r="K1625" s="4"/>
      <c r="L1625" s="4"/>
    </row>
    <row r="1626" spans="1:12">
      <c r="A1626" s="4"/>
      <c r="B1626" s="4"/>
      <c r="C1626" s="4"/>
      <c r="D1626" s="4"/>
      <c r="E1626" s="4"/>
      <c r="F1626" s="51">
        <f t="shared" ca="1" si="57"/>
        <v>0.83935733800438961</v>
      </c>
      <c r="G1626" s="4"/>
      <c r="H1626" s="51">
        <f t="shared" ca="1" si="58"/>
        <v>0.53569138983140718</v>
      </c>
      <c r="I1626" s="4"/>
      <c r="J1626" s="4"/>
      <c r="K1626" s="4"/>
      <c r="L1626" s="4"/>
    </row>
    <row r="1627" spans="1:12">
      <c r="A1627" s="4"/>
      <c r="B1627" s="4"/>
      <c r="C1627" s="4"/>
      <c r="D1627" s="4"/>
      <c r="E1627" s="4"/>
      <c r="F1627" s="51">
        <f t="shared" ca="1" si="57"/>
        <v>0.89222428868080628</v>
      </c>
      <c r="G1627" s="4"/>
      <c r="H1627" s="51">
        <f t="shared" ca="1" si="58"/>
        <v>0.22586137404549242</v>
      </c>
      <c r="I1627" s="4"/>
      <c r="J1627" s="4"/>
      <c r="K1627" s="4"/>
      <c r="L1627" s="4"/>
    </row>
    <row r="1628" spans="1:12">
      <c r="A1628" s="4"/>
      <c r="B1628" s="4"/>
      <c r="C1628" s="4"/>
      <c r="D1628" s="4"/>
      <c r="E1628" s="4"/>
      <c r="F1628" s="51">
        <f t="shared" ca="1" si="57"/>
        <v>0.60710692110100239</v>
      </c>
      <c r="G1628" s="4"/>
      <c r="H1628" s="51">
        <f t="shared" ca="1" si="58"/>
        <v>0.68735566125158021</v>
      </c>
      <c r="I1628" s="4"/>
      <c r="J1628" s="4"/>
      <c r="K1628" s="4"/>
      <c r="L1628" s="4"/>
    </row>
    <row r="1629" spans="1:12">
      <c r="A1629" s="4"/>
      <c r="B1629" s="4"/>
      <c r="C1629" s="4"/>
      <c r="D1629" s="4"/>
      <c r="E1629" s="4"/>
      <c r="F1629" s="52">
        <f t="shared" ca="1" si="57"/>
        <v>0.94148633880715216</v>
      </c>
      <c r="G1629" s="4"/>
      <c r="H1629" s="52">
        <f t="shared" ca="1" si="58"/>
        <v>0.66960244893426069</v>
      </c>
      <c r="I1629" s="4"/>
      <c r="J1629" s="4"/>
      <c r="K1629" s="4"/>
      <c r="L1629" s="4"/>
    </row>
    <row r="1630" spans="1:12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O1390"/>
  <sheetViews>
    <sheetView workbookViewId="0"/>
  </sheetViews>
  <sheetFormatPr baseColWidth="10" defaultColWidth="0" defaultRowHeight="14" zeroHeight="1" x14ac:dyDescent="0"/>
  <cols>
    <col min="1" max="1" width="10.83203125" customWidth="1"/>
    <col min="2" max="2" width="60.83203125" customWidth="1"/>
    <col min="3" max="3" width="7.33203125" customWidth="1"/>
    <col min="4" max="4" width="60.83203125" customWidth="1"/>
    <col min="5" max="12" width="21" customWidth="1"/>
    <col min="13" max="13" width="60.83203125" hidden="1" customWidth="1"/>
    <col min="14" max="14" width="60.83203125" style="9" hidden="1" customWidth="1"/>
    <col min="15" max="15" width="60.83203125" style="13" hidden="1" customWidth="1"/>
    <col min="16" max="16384" width="10.83203125" hidden="1"/>
  </cols>
  <sheetData>
    <row r="1" spans="1:15">
      <c r="A1" s="4"/>
      <c r="B1" s="44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5"/>
      <c r="O1" s="16"/>
    </row>
    <row r="2" spans="1:15" ht="20">
      <c r="A2" s="4"/>
      <c r="B2" s="42" t="str">
        <f>IF(T!$D$2=T!$M$2,M2,IF(T!$D$2=T!$N$2,N2,O2))</f>
        <v xml:space="preserve">The de Moivre–Laplace-theorem: </v>
      </c>
      <c r="C2" s="4"/>
      <c r="D2" s="4"/>
      <c r="E2" s="4"/>
      <c r="F2" s="4"/>
      <c r="G2" s="4"/>
      <c r="H2" s="4"/>
      <c r="I2" s="4"/>
      <c r="J2" s="4"/>
      <c r="K2" s="4"/>
      <c r="L2" s="4"/>
      <c r="M2" t="s">
        <v>409</v>
      </c>
      <c r="N2" s="9" t="s">
        <v>452</v>
      </c>
      <c r="O2" s="13" t="s">
        <v>410</v>
      </c>
    </row>
    <row r="3" spans="1:15" ht="40">
      <c r="A3" s="4"/>
      <c r="B3" s="43" t="str">
        <f>IF(T!$D$2=T!$M$2,M3,IF(T!$D$2=T!$N$2,N3,O3))</f>
        <v>approximation of the normal distribution with symmetrical binomial distribution</v>
      </c>
      <c r="C3" s="4"/>
      <c r="D3" s="4"/>
      <c r="E3" s="4"/>
      <c r="F3" s="4"/>
      <c r="G3" s="4"/>
      <c r="H3" s="4"/>
      <c r="I3" s="4"/>
      <c r="J3" s="4"/>
      <c r="K3" s="4"/>
      <c r="L3" s="4"/>
      <c r="M3" t="s">
        <v>345</v>
      </c>
      <c r="N3" s="9" t="s">
        <v>347</v>
      </c>
      <c r="O3" s="13" t="s">
        <v>346</v>
      </c>
    </row>
    <row r="4" spans="1:1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t="s">
        <v>414</v>
      </c>
      <c r="N4" s="9" t="s">
        <v>450</v>
      </c>
      <c r="O4" s="13" t="s">
        <v>451</v>
      </c>
    </row>
    <row r="5" spans="1:15" ht="28">
      <c r="A5" s="4"/>
      <c r="B5" s="11" t="str">
        <f>IF(T!$D$2=T!$M$2,M4,IF(T!$D$2=T!$N$2,N4,O4))</f>
        <v>The de Moivre–Laplace-theorem can be seen as a special case of the central limit theorem.</v>
      </c>
      <c r="C5" s="4"/>
      <c r="D5" s="31" t="str">
        <f>IF(T!$D$2=T!$M$2,M6,IF(T!$D$2=T!$N$2,N6,O6))</f>
        <v>One can see below the envelopes of the distributions to the left in the μ ± 4σ range to facilitate comparison.</v>
      </c>
      <c r="E5" s="4"/>
      <c r="F5" s="4"/>
      <c r="G5" s="4"/>
      <c r="H5" s="4"/>
      <c r="I5" s="4"/>
      <c r="J5" s="4"/>
      <c r="K5" s="4"/>
      <c r="L5" s="4"/>
      <c r="M5" t="s">
        <v>352</v>
      </c>
      <c r="N5" s="9" t="s">
        <v>413</v>
      </c>
      <c r="O5" s="13" t="s">
        <v>351</v>
      </c>
    </row>
    <row r="6" spans="1:15">
      <c r="A6" s="4"/>
      <c r="B6" s="5"/>
      <c r="C6" s="4"/>
      <c r="D6" s="35" t="str">
        <f>IF(T!$D$2=T!$M$2,M7,IF(T!$D$2=T!$N$2,N7,O7))</f>
        <v xml:space="preserve"> - the expected value of the binomial distribution (μ): n · p</v>
      </c>
      <c r="E6" s="4"/>
      <c r="F6" s="4"/>
      <c r="G6" s="4"/>
      <c r="H6" s="4"/>
      <c r="I6" s="4"/>
      <c r="J6" s="4"/>
      <c r="K6" s="4"/>
      <c r="L6" s="4"/>
      <c r="M6" t="s">
        <v>350</v>
      </c>
      <c r="N6" s="9" t="s">
        <v>354</v>
      </c>
      <c r="O6" s="13" t="s">
        <v>353</v>
      </c>
    </row>
    <row r="7" spans="1:15">
      <c r="A7" s="4"/>
      <c r="B7" s="5"/>
      <c r="C7" s="4"/>
      <c r="D7" s="32" t="str">
        <f>IF(T!$D$2=T!$M$2,M8,IF(T!$D$2=T!$N$2,N8,O8))</f>
        <v xml:space="preserve"> - the theoretical variance of the binomial distribution (σ^2): n · p · (1–p)</v>
      </c>
      <c r="E7" s="4"/>
      <c r="F7" s="4"/>
      <c r="G7" s="4"/>
      <c r="H7" s="4"/>
      <c r="I7" s="4"/>
      <c r="J7" s="4"/>
      <c r="K7" s="4"/>
      <c r="L7" s="4"/>
      <c r="M7" t="s">
        <v>348</v>
      </c>
      <c r="N7" s="9" t="s">
        <v>355</v>
      </c>
      <c r="O7" s="13" t="s">
        <v>356</v>
      </c>
    </row>
    <row r="8" spans="1:15" ht="28">
      <c r="A8" s="4"/>
      <c r="B8" s="46" t="str">
        <f>IF(T!$D$2=T!$M$2,M5,IF(T!$D$2=T!$N$2,N5,O5))</f>
        <v>One can see below the probability mass functions of symmetric (p = 0.5) binomial distributions with increasing number of trials (n).</v>
      </c>
      <c r="C8" s="4"/>
      <c r="D8" s="46" t="str">
        <f>IF(T!$D$2=T!$M$2,M9,IF(T!$D$2=T!$N$2,N9,O9))</f>
        <v>It is visible that with increasing n the envelope tends to the density function of normal distribution.</v>
      </c>
      <c r="E8" s="4"/>
      <c r="F8" s="4"/>
      <c r="G8" s="4"/>
      <c r="H8" s="4"/>
      <c r="I8" s="4"/>
      <c r="J8" s="4"/>
      <c r="K8" s="4"/>
      <c r="L8" s="4"/>
      <c r="M8" t="s">
        <v>359</v>
      </c>
      <c r="N8" s="9" t="s">
        <v>360</v>
      </c>
      <c r="O8" s="13" t="s">
        <v>361</v>
      </c>
    </row>
    <row r="9" spans="1:15">
      <c r="A9" s="49"/>
      <c r="B9" s="50"/>
      <c r="C9" s="49"/>
      <c r="D9" s="49"/>
      <c r="E9" s="49"/>
      <c r="F9" s="49"/>
      <c r="G9" s="49"/>
      <c r="H9" s="49"/>
      <c r="I9" s="49"/>
      <c r="J9" s="49"/>
      <c r="K9" s="49"/>
      <c r="L9" s="49"/>
      <c r="M9" t="s">
        <v>349</v>
      </c>
      <c r="N9" s="9" t="s">
        <v>357</v>
      </c>
      <c r="O9" s="13" t="s">
        <v>358</v>
      </c>
    </row>
    <row r="10" spans="1:15">
      <c r="A10" s="4"/>
      <c r="B10" s="5"/>
      <c r="C10" s="4"/>
      <c r="D10" s="4"/>
      <c r="E10" s="4" t="str">
        <f>CONCATENATE("μ = ",B198," ",$M$51," σ = ",ROUND(B201,3))</f>
        <v>μ = 1 and σ = 0.707</v>
      </c>
      <c r="F10" s="4"/>
      <c r="G10" s="4"/>
      <c r="H10" s="4"/>
      <c r="I10" s="4"/>
      <c r="J10" s="4"/>
      <c r="K10" s="4"/>
      <c r="L10" s="4"/>
    </row>
    <row r="11" spans="1:15">
      <c r="A11" s="4"/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5">
      <c r="A12" s="4"/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5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5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t="s">
        <v>292</v>
      </c>
      <c r="N15" s="9" t="s">
        <v>293</v>
      </c>
      <c r="O15" s="13" t="s">
        <v>294</v>
      </c>
    </row>
    <row r="16" spans="1:15">
      <c r="A16" s="4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t="str">
        <f>IF(T!$D$2=T!$M$2,M15,IF(T!$D$2=T!$N$2,N15,O15))</f>
        <v>number of heads</v>
      </c>
    </row>
    <row r="17" spans="1:15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>
      <c r="A18" s="4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t="s">
        <v>295</v>
      </c>
      <c r="N18" s="9" t="s">
        <v>296</v>
      </c>
      <c r="O18" s="13" t="s">
        <v>297</v>
      </c>
    </row>
    <row r="19" spans="1:15">
      <c r="A19" s="4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t="str">
        <f>IF(T!$D$2=T!$M$2,M18,IF(T!$D$2=T!$N$2,N18,O18))</f>
        <v>Probability</v>
      </c>
    </row>
    <row r="20" spans="1:15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5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t="s">
        <v>301</v>
      </c>
      <c r="N21" s="9" t="s">
        <v>307</v>
      </c>
      <c r="O21" s="13" t="s">
        <v>313</v>
      </c>
    </row>
    <row r="22" spans="1:15">
      <c r="A22" s="4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t="str">
        <f>IF(T!$D$2=T!$M$2,M21,IF(T!$D$2=T!$N$2,N21,O21))</f>
        <v>binomial distribution (n = 2, p = 0.5)</v>
      </c>
    </row>
    <row r="23" spans="1:15">
      <c r="A23" s="4"/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5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t="s">
        <v>302</v>
      </c>
      <c r="N24" s="9" t="s">
        <v>308</v>
      </c>
      <c r="O24" s="13" t="s">
        <v>314</v>
      </c>
    </row>
    <row r="25" spans="1:15">
      <c r="A25" s="4"/>
      <c r="B25" s="5"/>
      <c r="C25" s="4"/>
      <c r="D25" s="4"/>
      <c r="E25" s="4"/>
      <c r="F25" s="4"/>
      <c r="G25" s="4"/>
      <c r="H25" s="4"/>
      <c r="I25" s="4"/>
      <c r="J25" s="4"/>
      <c r="K25" s="4"/>
      <c r="L25" s="4"/>
      <c r="M25" t="str">
        <f>IF(T!$D$2=T!$M$2,M24,IF(T!$D$2=T!$N$2,N24,O24))</f>
        <v>binomial distribution (n = 10, p = 0.5)</v>
      </c>
    </row>
    <row r="26" spans="1:15">
      <c r="A26" s="49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5">
      <c r="A27" s="49"/>
      <c r="B27" s="50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t="s">
        <v>303</v>
      </c>
      <c r="N27" s="9" t="s">
        <v>309</v>
      </c>
      <c r="O27" s="13" t="s">
        <v>315</v>
      </c>
    </row>
    <row r="28" spans="1:15">
      <c r="A28" s="4"/>
      <c r="B28" s="5"/>
      <c r="C28" s="4"/>
      <c r="D28" s="4"/>
      <c r="E28" s="4" t="str">
        <f>CONCATENATE("μ = ",C198," ",$M$51," σ = ",ROUND(C201,3))</f>
        <v>μ = 5 and σ = 1.581</v>
      </c>
      <c r="F28" s="4"/>
      <c r="G28" s="4"/>
      <c r="H28" s="4"/>
      <c r="I28" s="4"/>
      <c r="J28" s="4"/>
      <c r="K28" s="4"/>
      <c r="L28" s="4"/>
      <c r="M28" t="str">
        <f>IF(T!$D$2=T!$M$2,M27,IF(T!$D$2=T!$N$2,N27,O27))</f>
        <v>binomial distribution (n = 20, p = 0.5)</v>
      </c>
    </row>
    <row r="29" spans="1:15">
      <c r="A29" s="4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5">
      <c r="A30" s="4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t="s">
        <v>304</v>
      </c>
      <c r="N30" s="9" t="s">
        <v>310</v>
      </c>
      <c r="O30" s="13" t="s">
        <v>316</v>
      </c>
    </row>
    <row r="31" spans="1:15">
      <c r="A31" s="4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t="str">
        <f>IF(T!$D$2=T!$M$2,M30,IF(T!$D$2=T!$N$2,N30,O30))</f>
        <v>binomial distribution (n = 40, p = 0.5)</v>
      </c>
    </row>
    <row r="32" spans="1:15">
      <c r="A32" s="4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5">
      <c r="A33" s="4"/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t="s">
        <v>305</v>
      </c>
      <c r="N33" s="9" t="s">
        <v>311</v>
      </c>
      <c r="O33" s="13" t="s">
        <v>317</v>
      </c>
    </row>
    <row r="34" spans="1:15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t="str">
        <f>IF(T!$D$2=T!$M$2,M33,IF(T!$D$2=T!$N$2,N33,O33))</f>
        <v>binomial distribution (n = 100, p = 0.5)</v>
      </c>
    </row>
    <row r="35" spans="1:15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5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t="s">
        <v>306</v>
      </c>
      <c r="N36" s="9" t="s">
        <v>312</v>
      </c>
      <c r="O36" s="13" t="s">
        <v>318</v>
      </c>
    </row>
    <row r="37" spans="1:1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t="str">
        <f>IF(T!$D$2=T!$M$2,M36,IF(T!$D$2=T!$N$2,N36,O36))</f>
        <v>binomial distribution (n = 500, p = 0.5)</v>
      </c>
    </row>
    <row r="38" spans="1:1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1" t="s">
        <v>363</v>
      </c>
      <c r="N39" s="9" t="s">
        <v>365</v>
      </c>
      <c r="O39" s="13" t="s">
        <v>364</v>
      </c>
    </row>
    <row r="40" spans="1:1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t="str">
        <f>IF(T!$D$2=T!$M$2,M39,IF(T!$D$2=T!$N$2,N39,O39))</f>
        <v>Probability standardized to the maximum</v>
      </c>
    </row>
    <row r="41" spans="1:1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t="s">
        <v>362</v>
      </c>
      <c r="N42" s="9" t="s">
        <v>366</v>
      </c>
      <c r="O42" s="13" t="s">
        <v>367</v>
      </c>
    </row>
    <row r="43" spans="1:15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t="str">
        <f>IF(T!$D$2=T!$M$2,M42,IF(T!$D$2=T!$N$2,N42,O42))</f>
        <v>Function point standardized to the expected value and the standard deviation</v>
      </c>
    </row>
    <row r="44" spans="1:15">
      <c r="A44" s="49"/>
      <c r="B44" s="50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5">
      <c r="A45" s="49"/>
      <c r="B45" s="50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t="s">
        <v>371</v>
      </c>
      <c r="N45" s="9" t="s">
        <v>372</v>
      </c>
      <c r="O45" s="13" t="s">
        <v>370</v>
      </c>
    </row>
    <row r="46" spans="1:15">
      <c r="A46" s="4"/>
      <c r="B46" s="5"/>
      <c r="C46" s="4"/>
      <c r="D46" s="4"/>
      <c r="E46" s="4" t="str">
        <f>CONCATENATE("μ = ",D198," ",$M$51," σ = ",ROUND(D201,3))</f>
        <v>μ = 10 and σ = 2.236</v>
      </c>
      <c r="F46" s="4"/>
      <c r="G46" s="4"/>
      <c r="H46" s="4"/>
      <c r="I46" s="4"/>
      <c r="J46" s="4"/>
      <c r="K46" s="4"/>
      <c r="L46" s="4"/>
      <c r="M46" t="s">
        <v>379</v>
      </c>
      <c r="N46" s="9" t="s">
        <v>377</v>
      </c>
      <c r="O46" s="13" t="s">
        <v>375</v>
      </c>
    </row>
    <row r="47" spans="1:15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  <c r="M47" t="s">
        <v>380</v>
      </c>
      <c r="N47" s="9" t="s">
        <v>378</v>
      </c>
      <c r="O47" s="13" t="s">
        <v>376</v>
      </c>
    </row>
    <row r="48" spans="1:15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t="s">
        <v>369</v>
      </c>
      <c r="N48" s="9" t="s">
        <v>374</v>
      </c>
      <c r="O48" s="13" t="s">
        <v>373</v>
      </c>
    </row>
    <row r="49" spans="1:1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t="s">
        <v>381</v>
      </c>
      <c r="N50" s="9" t="s">
        <v>382</v>
      </c>
      <c r="O50" s="13" t="s">
        <v>383</v>
      </c>
    </row>
    <row r="51" spans="1:15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  <c r="L51" s="4"/>
      <c r="M51" t="str">
        <f>IF(T!$D$2=T!$M$2,M50,IF(T!$D$2=T!$N$2,N50,O50))</f>
        <v>and</v>
      </c>
    </row>
    <row r="52" spans="1:1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5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5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5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5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5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5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5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5">
      <c r="A62" s="49"/>
      <c r="B62" s="50"/>
      <c r="C62" s="49"/>
      <c r="D62" s="49"/>
      <c r="E62" s="49"/>
      <c r="F62" s="49"/>
      <c r="G62" s="49"/>
      <c r="H62" s="49"/>
      <c r="I62" s="49"/>
      <c r="J62" s="49"/>
      <c r="K62" s="49"/>
      <c r="L62" s="49"/>
    </row>
    <row r="63" spans="1:15">
      <c r="A63" s="49"/>
      <c r="B63" s="50"/>
      <c r="C63" s="49"/>
      <c r="D63" s="49"/>
      <c r="E63" s="49"/>
      <c r="F63" s="49"/>
      <c r="G63" s="49"/>
      <c r="H63" s="49"/>
      <c r="I63" s="49"/>
      <c r="J63" s="49"/>
      <c r="K63" s="49"/>
      <c r="L63" s="49"/>
    </row>
    <row r="64" spans="1:15">
      <c r="A64" s="4"/>
      <c r="B64" s="5"/>
      <c r="C64" s="4"/>
      <c r="D64" s="4"/>
      <c r="E64" s="4" t="str">
        <f>CONCATENATE("μ = ",E198," ",$M$51," σ = ",ROUND(E201,3))</f>
        <v>μ = 20 and σ = 3.162</v>
      </c>
      <c r="F64" s="4"/>
      <c r="G64" s="4"/>
      <c r="H64" s="4"/>
      <c r="I64" s="4"/>
      <c r="J64" s="4"/>
      <c r="K64" s="4"/>
      <c r="L64" s="4"/>
    </row>
    <row r="65" spans="1:12">
      <c r="A65" s="4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>
      <c r="A66" s="4"/>
      <c r="B66" s="5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>
      <c r="A68" s="4"/>
      <c r="B68" s="5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>
      <c r="A69" s="4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>
      <c r="A70" s="4"/>
      <c r="B70" s="5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>
      <c r="A71" s="4"/>
      <c r="B71" s="5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>
      <c r="A72" s="4"/>
      <c r="B72" s="5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>
      <c r="A73" s="4"/>
      <c r="B73" s="5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>
      <c r="A74" s="4"/>
      <c r="B74" s="5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>
      <c r="A75" s="4"/>
      <c r="B75" s="5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>
      <c r="A76" s="4"/>
      <c r="B76" s="5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>
      <c r="A77" s="4"/>
      <c r="B77" s="5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>
      <c r="A78" s="4"/>
      <c r="B78" s="5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>
      <c r="A79" s="4"/>
      <c r="B79" s="5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>
      <c r="A80" s="49"/>
      <c r="B80" s="50"/>
      <c r="C80" s="49"/>
      <c r="D80" s="49"/>
      <c r="E80" s="49"/>
      <c r="F80" s="49"/>
      <c r="G80" s="49"/>
      <c r="H80" s="49"/>
      <c r="I80" s="49"/>
      <c r="J80" s="49"/>
      <c r="K80" s="49"/>
      <c r="L80" s="49"/>
    </row>
    <row r="81" spans="1:12">
      <c r="A81" s="49"/>
      <c r="B81" s="50"/>
      <c r="C81" s="49"/>
      <c r="D81" s="49"/>
      <c r="E81" s="49"/>
      <c r="F81" s="49"/>
      <c r="G81" s="49"/>
      <c r="H81" s="49"/>
      <c r="I81" s="49"/>
      <c r="J81" s="49"/>
      <c r="K81" s="49"/>
      <c r="L81" s="49"/>
    </row>
    <row r="82" spans="1:12">
      <c r="A82" s="4"/>
      <c r="B82" s="5"/>
      <c r="C82" s="4"/>
      <c r="D82" s="4"/>
      <c r="E82" s="4" t="str">
        <f>CONCATENATE("μ = ",F198," ",$M$51," σ = ",ROUND(F201,3))</f>
        <v>μ = 50 and σ = 5</v>
      </c>
      <c r="F82" s="4"/>
      <c r="G82" s="4"/>
      <c r="H82" s="4"/>
      <c r="I82" s="4"/>
      <c r="J82" s="4"/>
      <c r="K82" s="4"/>
      <c r="L82" s="4"/>
    </row>
    <row r="83" spans="1:12">
      <c r="A83" s="4"/>
      <c r="B83" s="5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>
      <c r="A84" s="4"/>
      <c r="B84" s="5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>
      <c r="A85" s="4"/>
      <c r="B85" s="5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>
      <c r="A86" s="4"/>
      <c r="B86" s="5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>
      <c r="A87" s="4"/>
      <c r="B87" s="5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>
      <c r="A88" s="4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>
      <c r="A89" s="4"/>
      <c r="B89" s="5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>
      <c r="A90" s="4"/>
      <c r="B90" s="5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>
      <c r="A91" s="4"/>
      <c r="B91" s="5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>
      <c r="A92" s="4"/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>
      <c r="A93" s="4"/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>
      <c r="A94" s="4"/>
      <c r="B94" s="5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>
      <c r="A95" s="4"/>
      <c r="B95" s="5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>
      <c r="A96" s="4"/>
      <c r="B96" s="5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>
      <c r="A97" s="4"/>
      <c r="B97" s="5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>
      <c r="A98" s="49"/>
      <c r="B98" s="50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>
      <c r="A99" s="49"/>
      <c r="B99" s="50"/>
      <c r="C99" s="49"/>
      <c r="D99" s="49"/>
      <c r="E99" s="49"/>
      <c r="F99" s="49"/>
      <c r="G99" s="49"/>
      <c r="H99" s="49"/>
      <c r="I99" s="49"/>
      <c r="J99" s="49"/>
      <c r="K99" s="49"/>
      <c r="L99" s="49"/>
    </row>
    <row r="100" spans="1:12">
      <c r="A100" s="4"/>
      <c r="B100" s="5"/>
      <c r="C100" s="4"/>
      <c r="D100" s="4"/>
      <c r="E100" s="4" t="str">
        <f>CONCATENATE("μ = ",G198," ",$M$51," σ = ",ROUND(G201,3))</f>
        <v>μ = 250 and σ = 11.18</v>
      </c>
      <c r="F100" s="4"/>
      <c r="G100" s="4"/>
      <c r="H100" s="4"/>
      <c r="I100" s="4"/>
      <c r="J100" s="4"/>
      <c r="K100" s="4"/>
      <c r="L100" s="4"/>
    </row>
    <row r="101" spans="1:12">
      <c r="A101" s="4"/>
      <c r="B101" s="5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>
      <c r="A102" s="4"/>
      <c r="B102" s="5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>
      <c r="A103" s="4"/>
      <c r="B103" s="5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>
      <c r="A104" s="4"/>
      <c r="B104" s="5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>
      <c r="A105" s="4"/>
      <c r="B105" s="5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>
      <c r="A106" s="4"/>
      <c r="B106" s="5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>
      <c r="A107" s="4"/>
      <c r="B107" s="5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>
      <c r="A108" s="4"/>
      <c r="B108" s="5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>
      <c r="A109" s="4"/>
      <c r="B109" s="5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>
      <c r="A110" s="4"/>
      <c r="B110" s="5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>
      <c r="A111" s="4"/>
      <c r="B111" s="5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>
      <c r="A112" s="4"/>
      <c r="B112" s="5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>
      <c r="A113" s="4"/>
      <c r="B113" s="5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>
      <c r="A114" s="4"/>
      <c r="B114" s="5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>
      <c r="A116" s="49"/>
      <c r="B116" s="50"/>
      <c r="C116" s="49"/>
      <c r="D116" s="49"/>
      <c r="E116" s="49"/>
      <c r="F116" s="49"/>
      <c r="G116" s="49"/>
      <c r="H116" s="49"/>
      <c r="I116" s="49"/>
      <c r="J116" s="49"/>
      <c r="K116" s="49"/>
      <c r="L116" s="49"/>
    </row>
    <row r="117" spans="1:12" ht="28">
      <c r="A117" s="4"/>
      <c r="B117" s="31" t="str">
        <f>IF(T!$D$2=T!$M$2,M45,IF(T!$D$2=T!$N$2,N45,O45))</f>
        <v>In order to achieve an even more direct comparison plot the envelope curves determined above in common coordinate system.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28">
      <c r="A118" s="4"/>
      <c r="B118" s="35" t="str">
        <f>IF(T!$D$2=T!$M$2,M46,IF(T!$D$2=T!$N$2,N46,O46))</f>
        <v>The function argument (input, horizontal axis) is standardized to the expected value and the standard deviation: (x–μ)/σ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28">
      <c r="A119" s="4"/>
      <c r="B119" s="35" t="str">
        <f>IF(T!$D$2=T!$M$2,M47,IF(T!$D$2=T!$N$2,N47,O47))</f>
        <v>The function value (output, vertical axis) is standardized to the maximum value: p/p_max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28">
      <c r="A120" s="4"/>
      <c r="B120" s="32" t="str">
        <f>IF(T!$D$2=T!$M$2,M48,IF(T!$D$2=T!$N$2,N48,O48))</f>
        <v>It can be seen that if n tends to infinity, the envelope tends to the standard normal distribution.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>
      <c r="A121" s="4"/>
      <c r="B121" s="5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>
      <c r="A122" s="4"/>
      <c r="B122" s="5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>
      <c r="A123" s="4"/>
      <c r="B123" s="5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>
      <c r="A124" s="4"/>
      <c r="B124" s="5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>
      <c r="A125" s="4"/>
      <c r="B125" s="5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>
      <c r="A126" s="4"/>
      <c r="B126" s="5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>
      <c r="A127" s="4"/>
      <c r="B127" s="5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>
      <c r="A128" s="4"/>
      <c r="B128" s="5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>
      <c r="A129" s="4"/>
      <c r="B129" s="5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>
      <c r="A130" s="4"/>
      <c r="B130" s="5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>
      <c r="A131" s="4"/>
      <c r="B131" s="5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>
      <c r="A132" s="4"/>
      <c r="B132" s="5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>
      <c r="A133" s="4"/>
      <c r="B133" s="5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>
      <c r="A134" s="4"/>
      <c r="B134" s="5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>
      <c r="A135" s="4"/>
      <c r="B135" s="5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>
      <c r="A136" s="4"/>
      <c r="B136" s="5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>
      <c r="A137" s="4"/>
      <c r="B137" s="5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>
      <c r="A138" s="4"/>
      <c r="B138" s="5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>
      <c r="A139" s="4"/>
      <c r="B139" s="5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>
      <c r="A140" s="4"/>
      <c r="B140" s="5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>
      <c r="A141" s="4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>
      <c r="A142" s="4"/>
      <c r="B142" s="5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>
      <c r="A143" s="4"/>
      <c r="B143" s="5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>
      <c r="A144" s="4"/>
      <c r="B144" s="5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>
      <c r="A145" s="4"/>
      <c r="B145" s="5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>
      <c r="A146" s="4"/>
      <c r="B146" s="5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>
      <c r="A147" s="4"/>
      <c r="B147" s="5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>
      <c r="A148" s="4"/>
      <c r="B148" s="5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>
      <c r="A149" s="4"/>
      <c r="B149" s="5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>
      <c r="A150" s="4"/>
      <c r="B150" s="5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>
      <c r="A151" s="4"/>
      <c r="B151" s="5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>
      <c r="A152" s="4"/>
      <c r="B152" s="5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>
      <c r="A153" s="4"/>
      <c r="B153" s="5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>
      <c r="A154" s="4"/>
      <c r="B154" s="5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>
      <c r="A155" s="4"/>
      <c r="B155" s="5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>
      <c r="A156" s="4"/>
      <c r="B156" s="5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>
      <c r="A157" s="4"/>
      <c r="B157" s="5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>
      <c r="A158" s="4"/>
      <c r="B158" s="5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>
      <c r="A159" s="4"/>
      <c r="B159" s="5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>
      <c r="A160" s="4"/>
      <c r="B160" s="5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>
      <c r="A161" s="47"/>
      <c r="B161" s="48"/>
      <c r="C161" s="47"/>
      <c r="D161" s="47"/>
      <c r="E161" s="47"/>
      <c r="F161" s="47"/>
      <c r="G161" s="47"/>
      <c r="H161" s="47"/>
      <c r="I161" s="47"/>
      <c r="J161" s="47"/>
      <c r="K161" s="47"/>
      <c r="L161" s="47"/>
    </row>
    <row r="162" spans="1:12">
      <c r="A162" s="47"/>
      <c r="B162" s="48"/>
      <c r="C162" s="47"/>
      <c r="D162" s="47"/>
      <c r="E162" s="47"/>
      <c r="F162" s="47"/>
      <c r="G162" s="47"/>
      <c r="H162" s="47"/>
      <c r="I162" s="47"/>
      <c r="J162" s="47"/>
      <c r="K162" s="47"/>
      <c r="L162" s="47"/>
    </row>
    <row r="163" spans="1:12">
      <c r="A163" s="47"/>
      <c r="B163" s="48"/>
      <c r="C163" s="47"/>
      <c r="D163" s="47"/>
      <c r="E163" s="47"/>
      <c r="F163" s="47"/>
      <c r="G163" s="47"/>
      <c r="H163" s="47"/>
      <c r="I163" s="47"/>
      <c r="J163" s="47"/>
      <c r="K163" s="47"/>
      <c r="L163" s="47"/>
    </row>
    <row r="164" spans="1:12">
      <c r="A164" s="47"/>
      <c r="B164" s="48"/>
      <c r="C164" s="47"/>
      <c r="D164" s="47"/>
      <c r="E164" s="47"/>
      <c r="F164" s="47"/>
      <c r="G164" s="47"/>
      <c r="H164" s="47"/>
      <c r="I164" s="47"/>
      <c r="J164" s="47"/>
      <c r="K164" s="47"/>
      <c r="L164" s="47"/>
    </row>
    <row r="165" spans="1:12">
      <c r="A165" s="47"/>
      <c r="B165" s="48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>
      <c r="A166" s="47"/>
      <c r="B166" s="48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>
      <c r="A167" s="47"/>
      <c r="B167" s="48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>
      <c r="A168" s="47"/>
      <c r="B168" s="48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>
      <c r="A169" s="47"/>
      <c r="B169" s="48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>
      <c r="A170" s="47"/>
      <c r="B170" s="48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>
      <c r="A171" s="47"/>
      <c r="B171" s="48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>
      <c r="A172" s="47"/>
      <c r="B172" s="48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>
      <c r="A173" s="47"/>
      <c r="B173" s="48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>
      <c r="A174" s="47"/>
      <c r="B174" s="48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>
      <c r="A175" s="47"/>
      <c r="B175" s="48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>
      <c r="A176" s="47"/>
      <c r="B176" s="48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>
      <c r="A177" s="47"/>
      <c r="B177" s="48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>
      <c r="A178" s="47"/>
      <c r="B178" s="48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>
      <c r="A179" s="47"/>
      <c r="B179" s="48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>
      <c r="A180" s="47"/>
      <c r="B180" s="48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>
      <c r="A181" s="47"/>
      <c r="B181" s="48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>
      <c r="A182" s="47"/>
      <c r="B182" s="48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>
      <c r="A183" s="47"/>
      <c r="B183" s="48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>
      <c r="A184" s="47"/>
      <c r="B184" s="48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>
      <c r="A185" s="47"/>
      <c r="B185" s="48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>
      <c r="A186" s="47"/>
      <c r="B186" s="48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>
      <c r="A187" s="47"/>
      <c r="B187" s="48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>
      <c r="A188" s="47"/>
      <c r="B188" s="48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>
      <c r="A189" s="47"/>
      <c r="B189" s="48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>
      <c r="A190" s="47"/>
      <c r="B190" s="48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>
      <c r="A191" s="47"/>
      <c r="B191" s="48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  <row r="192" spans="1:12">
      <c r="A192" s="47"/>
      <c r="B192" s="48"/>
      <c r="C192" s="47"/>
      <c r="D192" s="47"/>
      <c r="E192" s="47"/>
      <c r="F192" s="47"/>
      <c r="G192" s="47"/>
      <c r="H192" s="47"/>
      <c r="I192" s="47"/>
      <c r="J192" s="47"/>
      <c r="K192" s="47"/>
      <c r="L192" s="47"/>
    </row>
    <row r="193" spans="1:12">
      <c r="A193" s="47"/>
      <c r="B193" s="48"/>
      <c r="C193" s="47"/>
      <c r="D193" s="47"/>
      <c r="E193" s="47"/>
      <c r="F193" s="47"/>
      <c r="G193" s="47"/>
      <c r="H193" s="47"/>
      <c r="I193" s="47"/>
      <c r="J193" s="47"/>
      <c r="K193" s="47"/>
      <c r="L193" s="47"/>
    </row>
    <row r="194" spans="1:12">
      <c r="A194" s="47"/>
      <c r="B194" s="48"/>
      <c r="C194" s="48"/>
      <c r="D194" s="48"/>
      <c r="E194" s="48"/>
      <c r="F194" s="48"/>
      <c r="G194" s="48"/>
      <c r="H194" s="47"/>
      <c r="I194" s="47"/>
      <c r="J194" s="47"/>
      <c r="K194" s="47"/>
      <c r="L194" s="47"/>
    </row>
    <row r="195" spans="1:1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</row>
    <row r="196" spans="1:12">
      <c r="A196" s="47" t="s">
        <v>319</v>
      </c>
      <c r="B196" s="47">
        <f>B198-B199</f>
        <v>-1.8284271247461903</v>
      </c>
      <c r="C196" s="47">
        <f t="shared" ref="C196:G196" si="0">C198-C199</f>
        <v>-1.324555320336759</v>
      </c>
      <c r="D196" s="47">
        <f t="shared" si="0"/>
        <v>1.0557280900008408</v>
      </c>
      <c r="E196" s="47">
        <f t="shared" si="0"/>
        <v>7.3508893593264819</v>
      </c>
      <c r="F196" s="47">
        <f t="shared" si="0"/>
        <v>30</v>
      </c>
      <c r="G196" s="47">
        <f t="shared" si="0"/>
        <v>205.27864045000422</v>
      </c>
      <c r="H196" s="47"/>
      <c r="I196" s="47"/>
      <c r="J196" s="47"/>
      <c r="K196" s="47"/>
      <c r="L196" s="47"/>
    </row>
    <row r="197" spans="1:12">
      <c r="A197" s="47" t="s">
        <v>320</v>
      </c>
      <c r="B197" s="47">
        <f>B198+B199</f>
        <v>3.8284271247461903</v>
      </c>
      <c r="C197" s="47">
        <f t="shared" ref="C197:G197" si="1">C198+C199</f>
        <v>11.32455532033676</v>
      </c>
      <c r="D197" s="47">
        <f t="shared" si="1"/>
        <v>18.944271909999159</v>
      </c>
      <c r="E197" s="47">
        <f t="shared" si="1"/>
        <v>32.64911064067352</v>
      </c>
      <c r="F197" s="47">
        <f t="shared" si="1"/>
        <v>70</v>
      </c>
      <c r="G197" s="47">
        <f t="shared" si="1"/>
        <v>294.72135954999578</v>
      </c>
      <c r="H197" s="47"/>
      <c r="I197" s="47"/>
      <c r="J197" s="47"/>
      <c r="K197" s="47"/>
      <c r="L197" s="47"/>
    </row>
    <row r="198" spans="1:12">
      <c r="A198" s="47" t="s">
        <v>0</v>
      </c>
      <c r="B198" s="47">
        <f>B203*0.5</f>
        <v>1</v>
      </c>
      <c r="C198" s="47">
        <f t="shared" ref="C198:G198" si="2">C203*0.5</f>
        <v>5</v>
      </c>
      <c r="D198" s="47">
        <f t="shared" si="2"/>
        <v>10</v>
      </c>
      <c r="E198" s="47">
        <f t="shared" si="2"/>
        <v>20</v>
      </c>
      <c r="F198" s="47">
        <f t="shared" si="2"/>
        <v>50</v>
      </c>
      <c r="G198" s="47">
        <f t="shared" si="2"/>
        <v>250</v>
      </c>
      <c r="H198" s="47"/>
      <c r="I198" s="47"/>
      <c r="J198" s="47"/>
      <c r="K198" s="47"/>
      <c r="L198" s="47"/>
    </row>
    <row r="199" spans="1:12">
      <c r="A199" s="47" t="s">
        <v>300</v>
      </c>
      <c r="B199" s="47">
        <f>4*B201</f>
        <v>2.8284271247461903</v>
      </c>
      <c r="C199" s="47">
        <f t="shared" ref="C199:G199" si="3">4*C201</f>
        <v>6.324555320336759</v>
      </c>
      <c r="D199" s="47">
        <f t="shared" si="3"/>
        <v>8.9442719099991592</v>
      </c>
      <c r="E199" s="47">
        <f t="shared" si="3"/>
        <v>12.649110640673518</v>
      </c>
      <c r="F199" s="47">
        <f t="shared" si="3"/>
        <v>20</v>
      </c>
      <c r="G199" s="47">
        <f t="shared" si="3"/>
        <v>44.721359549995796</v>
      </c>
      <c r="H199" s="47"/>
      <c r="I199" s="47"/>
      <c r="J199" s="47"/>
      <c r="K199" s="47"/>
      <c r="L199" s="47"/>
    </row>
    <row r="200" spans="1:12">
      <c r="A200" s="47" t="s">
        <v>299</v>
      </c>
      <c r="B200" s="47">
        <f>2*B201</f>
        <v>1.4142135623730951</v>
      </c>
      <c r="C200" s="47">
        <f t="shared" ref="C200:G200" si="4">2*C201</f>
        <v>3.1622776601683795</v>
      </c>
      <c r="D200" s="47">
        <f t="shared" si="4"/>
        <v>4.4721359549995796</v>
      </c>
      <c r="E200" s="47">
        <f t="shared" si="4"/>
        <v>6.324555320336759</v>
      </c>
      <c r="F200" s="47">
        <f t="shared" si="4"/>
        <v>10</v>
      </c>
      <c r="G200" s="47">
        <f t="shared" si="4"/>
        <v>22.360679774997898</v>
      </c>
      <c r="H200" s="47"/>
      <c r="I200" s="47"/>
      <c r="J200" s="47"/>
      <c r="K200" s="47"/>
      <c r="L200" s="47"/>
    </row>
    <row r="201" spans="1:12">
      <c r="A201" s="47" t="s">
        <v>1</v>
      </c>
      <c r="B201" s="47">
        <f>SQRT(B202)</f>
        <v>0.70710678118654757</v>
      </c>
      <c r="C201" s="47">
        <f t="shared" ref="C201:G201" si="5">SQRT(C202)</f>
        <v>1.5811388300841898</v>
      </c>
      <c r="D201" s="47">
        <f t="shared" si="5"/>
        <v>2.2360679774997898</v>
      </c>
      <c r="E201" s="47">
        <f t="shared" si="5"/>
        <v>3.1622776601683795</v>
      </c>
      <c r="F201" s="47">
        <f t="shared" si="5"/>
        <v>5</v>
      </c>
      <c r="G201" s="47">
        <f t="shared" si="5"/>
        <v>11.180339887498949</v>
      </c>
      <c r="H201" s="47"/>
      <c r="I201" s="47"/>
      <c r="J201" s="47"/>
      <c r="K201" s="47"/>
      <c r="L201" s="47"/>
    </row>
    <row r="202" spans="1:12">
      <c r="A202" s="47" t="s">
        <v>298</v>
      </c>
      <c r="B202" s="47">
        <f>B203*0.5*(1-0.5)</f>
        <v>0.5</v>
      </c>
      <c r="C202" s="47">
        <f t="shared" ref="C202:G202" si="6">C203*0.5*(1-0.5)</f>
        <v>2.5</v>
      </c>
      <c r="D202" s="47">
        <f t="shared" si="6"/>
        <v>5</v>
      </c>
      <c r="E202" s="47">
        <f t="shared" si="6"/>
        <v>10</v>
      </c>
      <c r="F202" s="47">
        <f t="shared" si="6"/>
        <v>25</v>
      </c>
      <c r="G202" s="47">
        <f t="shared" si="6"/>
        <v>125</v>
      </c>
      <c r="H202" s="47"/>
      <c r="I202" s="47"/>
      <c r="J202" s="47"/>
      <c r="K202" s="47"/>
      <c r="L202" s="47"/>
    </row>
    <row r="203" spans="1:12">
      <c r="A203" s="47" t="s">
        <v>53</v>
      </c>
      <c r="B203" s="47">
        <v>2</v>
      </c>
      <c r="C203" s="47">
        <v>10</v>
      </c>
      <c r="D203" s="47">
        <v>20</v>
      </c>
      <c r="E203" s="47">
        <v>40</v>
      </c>
      <c r="F203" s="47">
        <v>100</v>
      </c>
      <c r="G203" s="47">
        <v>500</v>
      </c>
      <c r="H203" s="47"/>
      <c r="I203" s="47"/>
      <c r="J203" s="47"/>
      <c r="K203" s="47"/>
      <c r="L203" s="47"/>
    </row>
    <row r="204" spans="1:12">
      <c r="A204" s="47" t="s">
        <v>290</v>
      </c>
      <c r="B204" s="47" t="s">
        <v>291</v>
      </c>
      <c r="C204" s="47" t="s">
        <v>291</v>
      </c>
      <c r="D204" s="47" t="s">
        <v>291</v>
      </c>
      <c r="E204" s="47" t="s">
        <v>291</v>
      </c>
      <c r="F204" s="47" t="s">
        <v>291</v>
      </c>
      <c r="G204" s="47" t="s">
        <v>291</v>
      </c>
      <c r="H204" s="47"/>
      <c r="I204" s="47"/>
      <c r="J204" s="47"/>
      <c r="K204" s="47"/>
      <c r="L204" s="47"/>
    </row>
    <row r="205" spans="1:12">
      <c r="A205" s="47">
        <v>0</v>
      </c>
      <c r="B205" s="47">
        <f>_xlfn.BINOM.DIST($A205,B$203,0.5,0)</f>
        <v>0.25</v>
      </c>
      <c r="C205" s="47">
        <f t="shared" ref="C205:G220" si="7">_xlfn.BINOM.DIST($A205,C$203,0.5,0)</f>
        <v>9.765625E-4</v>
      </c>
      <c r="D205" s="47">
        <f t="shared" si="7"/>
        <v>9.5367431640625E-7</v>
      </c>
      <c r="E205" s="47">
        <f t="shared" si="7"/>
        <v>9.0949470177292824E-13</v>
      </c>
      <c r="F205" s="47">
        <f t="shared" si="7"/>
        <v>7.8886090522101049E-31</v>
      </c>
      <c r="G205" s="47">
        <f t="shared" si="7"/>
        <v>3.0549363634997091E-151</v>
      </c>
      <c r="H205" s="47"/>
      <c r="I205" s="47"/>
      <c r="J205" s="47"/>
      <c r="K205" s="47"/>
      <c r="L205" s="47"/>
    </row>
    <row r="206" spans="1:12">
      <c r="A206" s="47">
        <v>1</v>
      </c>
      <c r="B206" s="47">
        <f t="shared" ref="B206:G237" si="8">_xlfn.BINOM.DIST($A206,B$203,0.5,0)</f>
        <v>0.49999999999999994</v>
      </c>
      <c r="C206" s="47">
        <f t="shared" si="7"/>
        <v>9.7656250000000017E-3</v>
      </c>
      <c r="D206" s="47">
        <f t="shared" si="7"/>
        <v>1.9073486328125034E-5</v>
      </c>
      <c r="E206" s="47">
        <f t="shared" si="7"/>
        <v>3.6379788070917149E-11</v>
      </c>
      <c r="F206" s="47">
        <f t="shared" si="7"/>
        <v>7.8886090522101158E-29</v>
      </c>
      <c r="G206" s="47">
        <f t="shared" si="7"/>
        <v>1.5274681817498595E-148</v>
      </c>
      <c r="H206" s="47"/>
      <c r="I206" s="47"/>
      <c r="J206" s="47"/>
      <c r="K206" s="47"/>
      <c r="L206" s="47"/>
    </row>
    <row r="207" spans="1:12">
      <c r="A207" s="47">
        <v>2</v>
      </c>
      <c r="B207" s="47">
        <f t="shared" si="8"/>
        <v>0.25</v>
      </c>
      <c r="C207" s="47">
        <f t="shared" si="7"/>
        <v>4.3945312499999972E-2</v>
      </c>
      <c r="D207" s="47">
        <f t="shared" si="7"/>
        <v>1.8119812011718755E-4</v>
      </c>
      <c r="E207" s="47">
        <f t="shared" si="7"/>
        <v>7.0940586738288651E-10</v>
      </c>
      <c r="F207" s="47">
        <f t="shared" si="7"/>
        <v>3.9048614808440493E-27</v>
      </c>
      <c r="G207" s="47">
        <f t="shared" si="7"/>
        <v>3.8110331134658235E-146</v>
      </c>
      <c r="H207" s="47"/>
      <c r="I207" s="47"/>
      <c r="J207" s="47"/>
      <c r="K207" s="47"/>
      <c r="L207" s="47"/>
    </row>
    <row r="208" spans="1:12">
      <c r="A208" s="47">
        <v>3</v>
      </c>
      <c r="B208" s="47"/>
      <c r="C208" s="47">
        <f t="shared" si="7"/>
        <v>0.11718750000000003</v>
      </c>
      <c r="D208" s="47">
        <f t="shared" si="7"/>
        <v>1.0871887207031263E-3</v>
      </c>
      <c r="E208" s="47">
        <f t="shared" si="7"/>
        <v>8.9858076535164896E-9</v>
      </c>
      <c r="F208" s="47">
        <f t="shared" si="7"/>
        <v>1.2755880837423889E-25</v>
      </c>
      <c r="G208" s="47">
        <f t="shared" si="7"/>
        <v>6.3263149683529948E-144</v>
      </c>
      <c r="H208" s="47"/>
      <c r="I208" s="47"/>
      <c r="J208" s="47"/>
      <c r="K208" s="47"/>
      <c r="L208" s="47"/>
    </row>
    <row r="209" spans="1:12">
      <c r="A209" s="47">
        <v>4</v>
      </c>
      <c r="B209" s="47"/>
      <c r="C209" s="47">
        <f t="shared" si="7"/>
        <v>0.20507812500000006</v>
      </c>
      <c r="D209" s="47">
        <f t="shared" si="7"/>
        <v>4.6205520629882752E-3</v>
      </c>
      <c r="E209" s="47">
        <f t="shared" si="7"/>
        <v>8.3118720795027925E-8</v>
      </c>
      <c r="F209" s="47">
        <f t="shared" si="7"/>
        <v>3.0933011030752918E-24</v>
      </c>
      <c r="G209" s="47">
        <f t="shared" si="7"/>
        <v>7.8604463481788011E-142</v>
      </c>
      <c r="H209" s="47"/>
      <c r="I209" s="47"/>
      <c r="J209" s="47"/>
      <c r="K209" s="47"/>
      <c r="L209" s="47"/>
    </row>
    <row r="210" spans="1:12">
      <c r="A210" s="47">
        <v>5</v>
      </c>
      <c r="B210" s="47"/>
      <c r="C210" s="47">
        <f t="shared" si="7"/>
        <v>0.24609375000000008</v>
      </c>
      <c r="D210" s="47">
        <f t="shared" si="7"/>
        <v>1.4785766601562502E-2</v>
      </c>
      <c r="E210" s="47">
        <f t="shared" si="7"/>
        <v>5.9845478972420139E-7</v>
      </c>
      <c r="F210" s="47">
        <f t="shared" si="7"/>
        <v>5.9391381179045101E-23</v>
      </c>
      <c r="G210" s="47">
        <f t="shared" si="7"/>
        <v>7.7975627773935258E-140</v>
      </c>
      <c r="H210" s="47"/>
      <c r="I210" s="47"/>
      <c r="J210" s="47"/>
      <c r="K210" s="47"/>
      <c r="L210" s="47"/>
    </row>
    <row r="211" spans="1:12">
      <c r="A211" s="47">
        <v>6</v>
      </c>
      <c r="B211" s="47"/>
      <c r="C211" s="47">
        <f t="shared" si="7"/>
        <v>0.20507812500000006</v>
      </c>
      <c r="D211" s="47">
        <f t="shared" si="7"/>
        <v>3.6964416503906257E-2</v>
      </c>
      <c r="E211" s="47">
        <f t="shared" si="7"/>
        <v>3.4909862733911799E-6</v>
      </c>
      <c r="F211" s="47">
        <f t="shared" si="7"/>
        <v>9.4036353533488793E-22</v>
      </c>
      <c r="G211" s="47">
        <f t="shared" si="7"/>
        <v>6.4329892913499115E-138</v>
      </c>
      <c r="H211" s="47"/>
      <c r="I211" s="47"/>
      <c r="J211" s="47"/>
      <c r="K211" s="47"/>
      <c r="L211" s="47"/>
    </row>
    <row r="212" spans="1:12">
      <c r="A212" s="47">
        <v>7</v>
      </c>
      <c r="B212" s="47"/>
      <c r="C212" s="47">
        <f t="shared" si="7"/>
        <v>0.11718750000000003</v>
      </c>
      <c r="D212" s="47">
        <f t="shared" si="7"/>
        <v>7.3928833007812458E-2</v>
      </c>
      <c r="E212" s="47">
        <f t="shared" si="7"/>
        <v>1.6956219042185785E-5</v>
      </c>
      <c r="F212" s="47">
        <f t="shared" si="7"/>
        <v>1.2627738903068301E-20</v>
      </c>
      <c r="G212" s="47">
        <f t="shared" si="7"/>
        <v>4.539852442752551E-136</v>
      </c>
      <c r="H212" s="47"/>
      <c r="I212" s="47"/>
      <c r="J212" s="47"/>
      <c r="K212" s="47"/>
      <c r="L212" s="47"/>
    </row>
    <row r="213" spans="1:12">
      <c r="A213" s="47">
        <v>8</v>
      </c>
      <c r="B213" s="47"/>
      <c r="C213" s="47">
        <f t="shared" si="7"/>
        <v>4.3945312499999986E-2</v>
      </c>
      <c r="D213" s="47">
        <f t="shared" si="7"/>
        <v>0.12013435363769531</v>
      </c>
      <c r="E213" s="47">
        <f t="shared" si="7"/>
        <v>6.9944403549015798E-5</v>
      </c>
      <c r="F213" s="47">
        <f t="shared" si="7"/>
        <v>1.4679746474816979E-19</v>
      </c>
      <c r="G213" s="47">
        <f t="shared" si="7"/>
        <v>2.7976840678462969E-134</v>
      </c>
      <c r="H213" s="47"/>
      <c r="I213" s="47"/>
      <c r="J213" s="47"/>
      <c r="K213" s="47"/>
      <c r="L213" s="47"/>
    </row>
    <row r="214" spans="1:12">
      <c r="A214" s="47">
        <v>9</v>
      </c>
      <c r="B214" s="47"/>
      <c r="C214" s="47">
        <f t="shared" si="7"/>
        <v>9.7656250000000017E-3</v>
      </c>
      <c r="D214" s="47">
        <f t="shared" si="7"/>
        <v>0.16017913818359369</v>
      </c>
      <c r="E214" s="47">
        <f t="shared" si="7"/>
        <v>2.4869121261872281E-4</v>
      </c>
      <c r="F214" s="47">
        <f t="shared" si="7"/>
        <v>1.5005963063146118E-18</v>
      </c>
      <c r="G214" s="47">
        <f t="shared" si="7"/>
        <v>1.5294006237558519E-132</v>
      </c>
      <c r="H214" s="47"/>
      <c r="I214" s="47"/>
      <c r="J214" s="47"/>
      <c r="K214" s="47"/>
      <c r="L214" s="47"/>
    </row>
    <row r="215" spans="1:12">
      <c r="A215" s="47">
        <v>10</v>
      </c>
      <c r="B215" s="47"/>
      <c r="C215" s="47">
        <f t="shared" si="7"/>
        <v>9.765625E-4</v>
      </c>
      <c r="D215" s="47">
        <f t="shared" si="7"/>
        <v>0.17619705200195307</v>
      </c>
      <c r="E215" s="47">
        <f t="shared" si="7"/>
        <v>7.7094275911804278E-4</v>
      </c>
      <c r="F215" s="47">
        <f t="shared" si="7"/>
        <v>1.3655426387462979E-17</v>
      </c>
      <c r="G215" s="47">
        <f t="shared" si="7"/>
        <v>7.5093570626419091E-131</v>
      </c>
      <c r="H215" s="47"/>
      <c r="I215" s="47"/>
      <c r="J215" s="47"/>
      <c r="K215" s="47"/>
      <c r="L215" s="47"/>
    </row>
    <row r="216" spans="1:12">
      <c r="A216" s="47">
        <v>11</v>
      </c>
      <c r="B216" s="47"/>
      <c r="C216" s="47"/>
      <c r="D216" s="47">
        <f t="shared" si="7"/>
        <v>0.16017913818359369</v>
      </c>
      <c r="E216" s="47">
        <f t="shared" si="7"/>
        <v>2.1025711612310239E-3</v>
      </c>
      <c r="F216" s="47">
        <f t="shared" si="7"/>
        <v>1.1172621589742489E-16</v>
      </c>
      <c r="G216" s="47">
        <f t="shared" si="7"/>
        <v>3.3450772369951217E-129</v>
      </c>
      <c r="H216" s="47"/>
      <c r="I216" s="47"/>
      <c r="J216" s="47"/>
      <c r="K216" s="47"/>
      <c r="L216" s="47"/>
    </row>
    <row r="217" spans="1:12">
      <c r="A217" s="47">
        <v>12</v>
      </c>
      <c r="B217" s="47"/>
      <c r="C217" s="47"/>
      <c r="D217" s="47">
        <f t="shared" si="7"/>
        <v>0.12013435363769531</v>
      </c>
      <c r="E217" s="47">
        <f t="shared" si="7"/>
        <v>5.0812136396416489E-3</v>
      </c>
      <c r="F217" s="47">
        <f t="shared" si="7"/>
        <v>8.2863610123923984E-16</v>
      </c>
      <c r="G217" s="47">
        <f t="shared" si="7"/>
        <v>1.3631189740754151E-127</v>
      </c>
      <c r="H217" s="47"/>
      <c r="I217" s="47"/>
      <c r="J217" s="47"/>
      <c r="K217" s="47"/>
      <c r="L217" s="47"/>
    </row>
    <row r="218" spans="1:12">
      <c r="A218" s="47">
        <v>13</v>
      </c>
      <c r="B218" s="47"/>
      <c r="C218" s="47"/>
      <c r="D218" s="47">
        <f t="shared" si="7"/>
        <v>7.3928833007812472E-2</v>
      </c>
      <c r="E218" s="47">
        <f t="shared" si="7"/>
        <v>1.094415245461278E-2</v>
      </c>
      <c r="F218" s="47">
        <f t="shared" si="7"/>
        <v>5.6092289930040794E-15</v>
      </c>
      <c r="G218" s="47">
        <f t="shared" si="7"/>
        <v>5.1169389180678224E-126</v>
      </c>
      <c r="H218" s="47"/>
      <c r="I218" s="47"/>
      <c r="J218" s="47"/>
      <c r="K218" s="47"/>
      <c r="L218" s="47"/>
    </row>
    <row r="219" spans="1:12">
      <c r="A219" s="47">
        <v>14</v>
      </c>
      <c r="B219" s="47"/>
      <c r="C219" s="47"/>
      <c r="D219" s="47">
        <f t="shared" si="7"/>
        <v>3.6964416503906257E-2</v>
      </c>
      <c r="E219" s="47">
        <f t="shared" si="7"/>
        <v>2.1106579733896052E-2</v>
      </c>
      <c r="F219" s="47">
        <f t="shared" si="7"/>
        <v>3.4857351599382189E-14</v>
      </c>
      <c r="G219" s="47">
        <f t="shared" si="7"/>
        <v>1.7799637522135936E-124</v>
      </c>
      <c r="H219" s="47"/>
      <c r="I219" s="47"/>
      <c r="J219" s="47"/>
      <c r="K219" s="47"/>
      <c r="L219" s="47"/>
    </row>
    <row r="220" spans="1:12">
      <c r="A220" s="47">
        <v>15</v>
      </c>
      <c r="B220" s="47"/>
      <c r="C220" s="47"/>
      <c r="D220" s="47">
        <f t="shared" si="7"/>
        <v>1.4785766601562502E-2</v>
      </c>
      <c r="E220" s="47">
        <f t="shared" si="7"/>
        <v>3.6584738205419853E-2</v>
      </c>
      <c r="F220" s="47">
        <f t="shared" si="7"/>
        <v>1.9984881583645948E-13</v>
      </c>
      <c r="G220" s="47">
        <f t="shared" si="7"/>
        <v>5.7670825571717634E-123</v>
      </c>
      <c r="H220" s="47"/>
      <c r="I220" s="47"/>
      <c r="J220" s="47"/>
      <c r="K220" s="47"/>
      <c r="L220" s="47"/>
    </row>
    <row r="221" spans="1:12">
      <c r="A221" s="47">
        <v>16</v>
      </c>
      <c r="B221" s="47"/>
      <c r="C221" s="47"/>
      <c r="D221" s="47">
        <f t="shared" si="8"/>
        <v>4.6205520629882752E-3</v>
      </c>
      <c r="E221" s="47">
        <f t="shared" si="8"/>
        <v>5.7163653445968521E-2</v>
      </c>
      <c r="F221" s="47">
        <f t="shared" si="8"/>
        <v>1.0616968341311918E-12</v>
      </c>
      <c r="G221" s="47">
        <f t="shared" si="8"/>
        <v>1.7481469001426866E-121</v>
      </c>
      <c r="H221" s="47"/>
      <c r="I221" s="47"/>
      <c r="J221" s="47"/>
      <c r="K221" s="47"/>
      <c r="L221" s="47"/>
    </row>
    <row r="222" spans="1:12">
      <c r="A222" s="47">
        <v>17</v>
      </c>
      <c r="B222" s="47"/>
      <c r="C222" s="47"/>
      <c r="D222" s="47">
        <f t="shared" si="8"/>
        <v>1.0871887207031261E-3</v>
      </c>
      <c r="E222" s="47">
        <f t="shared" si="8"/>
        <v>8.07016283943085E-2</v>
      </c>
      <c r="F222" s="47">
        <f t="shared" si="8"/>
        <v>5.2460314157070423E-12</v>
      </c>
      <c r="G222" s="47">
        <f t="shared" si="8"/>
        <v>4.9770770568771721E-120</v>
      </c>
      <c r="H222" s="47"/>
      <c r="I222" s="47"/>
      <c r="J222" s="47"/>
      <c r="K222" s="47"/>
      <c r="L222" s="47"/>
    </row>
    <row r="223" spans="1:12">
      <c r="A223" s="47">
        <v>18</v>
      </c>
      <c r="B223" s="47"/>
      <c r="C223" s="47"/>
      <c r="D223" s="47">
        <f t="shared" si="8"/>
        <v>1.8119812011718753E-4</v>
      </c>
      <c r="E223" s="47">
        <f t="shared" si="8"/>
        <v>0.10311874739272751</v>
      </c>
      <c r="F223" s="47">
        <f t="shared" si="8"/>
        <v>2.419003375020489E-11</v>
      </c>
      <c r="G223" s="47">
        <f t="shared" si="8"/>
        <v>1.3355156769286247E-118</v>
      </c>
      <c r="H223" s="47"/>
      <c r="I223" s="47"/>
      <c r="J223" s="47"/>
      <c r="K223" s="47"/>
      <c r="L223" s="47"/>
    </row>
    <row r="224" spans="1:12">
      <c r="A224" s="47">
        <v>19</v>
      </c>
      <c r="B224" s="47"/>
      <c r="C224" s="47"/>
      <c r="D224" s="47">
        <f t="shared" si="8"/>
        <v>1.9073486328125E-5</v>
      </c>
      <c r="E224" s="47">
        <f t="shared" si="8"/>
        <v>0.11940065487578974</v>
      </c>
      <c r="F224" s="47">
        <f t="shared" si="8"/>
        <v>1.0439909302719939E-10</v>
      </c>
      <c r="G224" s="47">
        <f t="shared" si="8"/>
        <v>3.3879924014715965E-117</v>
      </c>
      <c r="H224" s="47"/>
      <c r="I224" s="47"/>
      <c r="J224" s="47"/>
      <c r="K224" s="47"/>
      <c r="L224" s="47"/>
    </row>
    <row r="225" spans="1:12">
      <c r="A225" s="47">
        <v>20</v>
      </c>
      <c r="B225" s="47"/>
      <c r="C225" s="47"/>
      <c r="D225" s="47">
        <f t="shared" si="8"/>
        <v>9.5367431640625E-7</v>
      </c>
      <c r="E225" s="47">
        <f t="shared" si="8"/>
        <v>0.12537068761957929</v>
      </c>
      <c r="F225" s="47">
        <f t="shared" si="8"/>
        <v>4.2281632676015464E-10</v>
      </c>
      <c r="G225" s="47">
        <f t="shared" si="8"/>
        <v>8.1481217255397199E-116</v>
      </c>
      <c r="H225" s="47"/>
      <c r="I225" s="47"/>
      <c r="J225" s="47"/>
      <c r="K225" s="47"/>
      <c r="L225" s="47"/>
    </row>
    <row r="226" spans="1:12">
      <c r="A226" s="47">
        <v>21</v>
      </c>
      <c r="B226" s="47"/>
      <c r="C226" s="47"/>
      <c r="D226" s="47"/>
      <c r="E226" s="47">
        <f t="shared" si="8"/>
        <v>0.11940065487578974</v>
      </c>
      <c r="F226" s="47">
        <f t="shared" si="8"/>
        <v>1.6107288638482146E-9</v>
      </c>
      <c r="G226" s="47">
        <f t="shared" si="8"/>
        <v>1.8624278229804679E-114</v>
      </c>
      <c r="H226" s="47"/>
      <c r="I226" s="47"/>
      <c r="J226" s="47"/>
      <c r="K226" s="47"/>
      <c r="L226" s="47"/>
    </row>
    <row r="227" spans="1:12">
      <c r="A227" s="47">
        <v>22</v>
      </c>
      <c r="B227" s="47"/>
      <c r="C227" s="47"/>
      <c r="D227" s="47"/>
      <c r="E227" s="47">
        <f t="shared" si="8"/>
        <v>0.10311874739272751</v>
      </c>
      <c r="F227" s="47">
        <f t="shared" si="8"/>
        <v>5.7839809201822048E-9</v>
      </c>
      <c r="G227" s="47">
        <f t="shared" si="8"/>
        <v>4.0550133054889876E-113</v>
      </c>
      <c r="H227" s="47"/>
      <c r="I227" s="47"/>
      <c r="J227" s="47"/>
      <c r="K227" s="47"/>
      <c r="L227" s="47"/>
    </row>
    <row r="228" spans="1:12">
      <c r="A228" s="47">
        <v>23</v>
      </c>
      <c r="B228" s="47"/>
      <c r="C228" s="47"/>
      <c r="D228" s="47"/>
      <c r="E228" s="47">
        <f t="shared" si="8"/>
        <v>8.07016283943085E-2</v>
      </c>
      <c r="F228" s="47">
        <f t="shared" si="8"/>
        <v>1.9615239642357071E-8</v>
      </c>
      <c r="G228" s="47">
        <f t="shared" si="8"/>
        <v>8.4273754783647078E-112</v>
      </c>
      <c r="H228" s="47"/>
      <c r="I228" s="47"/>
      <c r="J228" s="47"/>
      <c r="K228" s="47"/>
      <c r="L228" s="47"/>
    </row>
    <row r="229" spans="1:12">
      <c r="A229" s="47">
        <v>24</v>
      </c>
      <c r="B229" s="47"/>
      <c r="C229" s="47"/>
      <c r="D229" s="47"/>
      <c r="E229" s="47">
        <f t="shared" si="8"/>
        <v>5.7163653445968521E-2</v>
      </c>
      <c r="F229" s="47">
        <f t="shared" si="8"/>
        <v>6.2932227185896111E-8</v>
      </c>
      <c r="G229" s="47">
        <f t="shared" si="8"/>
        <v>1.6749408763249936E-110</v>
      </c>
      <c r="H229" s="47"/>
      <c r="I229" s="47"/>
      <c r="J229" s="47"/>
      <c r="K229" s="47"/>
      <c r="L229" s="47"/>
    </row>
    <row r="230" spans="1:12">
      <c r="A230" s="47">
        <v>25</v>
      </c>
      <c r="B230" s="47"/>
      <c r="C230" s="47"/>
      <c r="D230" s="47"/>
      <c r="E230" s="47">
        <f t="shared" si="8"/>
        <v>3.6584738205419853E-2</v>
      </c>
      <c r="F230" s="47">
        <f t="shared" si="8"/>
        <v>1.9131397064512392E-7</v>
      </c>
      <c r="G230" s="47">
        <f t="shared" si="8"/>
        <v>3.1890874285227314E-109</v>
      </c>
      <c r="H230" s="47"/>
      <c r="I230" s="47"/>
      <c r="J230" s="47"/>
      <c r="K230" s="47"/>
      <c r="L230" s="47"/>
    </row>
    <row r="231" spans="1:12">
      <c r="A231" s="47">
        <v>26</v>
      </c>
      <c r="B231" s="47"/>
      <c r="C231" s="47"/>
      <c r="D231" s="47"/>
      <c r="E231" s="47">
        <f t="shared" si="8"/>
        <v>2.1106579733896052E-2</v>
      </c>
      <c r="F231" s="47">
        <f t="shared" si="8"/>
        <v>5.5186722301477995E-7</v>
      </c>
      <c r="G231" s="47">
        <f t="shared" si="8"/>
        <v>5.8262174174933579E-108</v>
      </c>
      <c r="H231" s="47"/>
      <c r="I231" s="47"/>
      <c r="J231" s="47"/>
      <c r="K231" s="47"/>
      <c r="L231" s="47"/>
    </row>
    <row r="232" spans="1:12">
      <c r="A232" s="47">
        <v>27</v>
      </c>
      <c r="B232" s="47"/>
      <c r="C232" s="47"/>
      <c r="D232" s="47"/>
      <c r="E232" s="47">
        <f t="shared" si="8"/>
        <v>1.094415245461278E-2</v>
      </c>
      <c r="F232" s="47">
        <f t="shared" si="8"/>
        <v>1.5125249815960639E-6</v>
      </c>
      <c r="G232" s="47">
        <f t="shared" si="8"/>
        <v>1.0228248355155068E-106</v>
      </c>
      <c r="H232" s="47"/>
      <c r="I232" s="47"/>
      <c r="J232" s="47"/>
      <c r="K232" s="47"/>
      <c r="L232" s="47"/>
    </row>
    <row r="233" spans="1:12">
      <c r="A233" s="47">
        <v>28</v>
      </c>
      <c r="B233" s="47"/>
      <c r="C233" s="47"/>
      <c r="D233" s="47"/>
      <c r="E233" s="47">
        <f t="shared" si="8"/>
        <v>5.0812136396416489E-3</v>
      </c>
      <c r="F233" s="47">
        <f t="shared" si="8"/>
        <v>3.9433687020183031E-6</v>
      </c>
      <c r="G233" s="47">
        <f t="shared" si="8"/>
        <v>1.7278433828530248E-105</v>
      </c>
      <c r="H233" s="47"/>
      <c r="I233" s="47"/>
      <c r="J233" s="47"/>
      <c r="K233" s="47"/>
      <c r="L233" s="47"/>
    </row>
    <row r="234" spans="1:12">
      <c r="A234" s="47">
        <v>29</v>
      </c>
      <c r="B234" s="47"/>
      <c r="C234" s="47"/>
      <c r="D234" s="47"/>
      <c r="E234" s="47">
        <f t="shared" si="8"/>
        <v>2.1025711612310239E-3</v>
      </c>
      <c r="F234" s="47">
        <f t="shared" si="8"/>
        <v>9.7904326394937912E-6</v>
      </c>
      <c r="G234" s="47">
        <f t="shared" si="8"/>
        <v>2.8122140576090002E-104</v>
      </c>
      <c r="H234" s="47"/>
      <c r="I234" s="47"/>
      <c r="J234" s="47"/>
      <c r="K234" s="47"/>
      <c r="L234" s="47"/>
    </row>
    <row r="235" spans="1:12">
      <c r="A235" s="47">
        <v>30</v>
      </c>
      <c r="B235" s="47"/>
      <c r="C235" s="47"/>
      <c r="D235" s="47"/>
      <c r="E235" s="47">
        <f t="shared" si="8"/>
        <v>7.7094275911804278E-4</v>
      </c>
      <c r="F235" s="47">
        <f t="shared" si="8"/>
        <v>2.3170690580135296E-5</v>
      </c>
      <c r="G235" s="47">
        <f t="shared" si="8"/>
        <v>4.4151760704463008E-103</v>
      </c>
      <c r="H235" s="47"/>
      <c r="I235" s="47"/>
      <c r="J235" s="47"/>
      <c r="K235" s="47"/>
      <c r="L235" s="47"/>
    </row>
    <row r="236" spans="1:12">
      <c r="A236" s="47">
        <v>31</v>
      </c>
      <c r="B236" s="47"/>
      <c r="C236" s="47"/>
      <c r="D236" s="47"/>
      <c r="E236" s="47">
        <f t="shared" si="8"/>
        <v>2.4869121261872286E-4</v>
      </c>
      <c r="F236" s="47">
        <f t="shared" si="8"/>
        <v>5.2320914213208622E-5</v>
      </c>
      <c r="G236" s="47">
        <f t="shared" si="8"/>
        <v>6.6939766229347683E-102</v>
      </c>
      <c r="H236" s="47"/>
      <c r="I236" s="47"/>
      <c r="J236" s="47"/>
      <c r="K236" s="47"/>
      <c r="L236" s="47"/>
    </row>
    <row r="237" spans="1:12">
      <c r="A237" s="47">
        <v>32</v>
      </c>
      <c r="B237" s="47"/>
      <c r="C237" s="47"/>
      <c r="D237" s="47"/>
      <c r="E237" s="47">
        <f t="shared" si="8"/>
        <v>6.9944403549015798E-5</v>
      </c>
      <c r="F237" s="47">
        <f t="shared" si="8"/>
        <v>1.1281697127223065E-4</v>
      </c>
      <c r="G237" s="47">
        <f t="shared" si="8"/>
        <v>9.8108594879876042E-101</v>
      </c>
      <c r="H237" s="47"/>
      <c r="I237" s="47"/>
      <c r="J237" s="47"/>
      <c r="K237" s="47"/>
      <c r="L237" s="47"/>
    </row>
    <row r="238" spans="1:12">
      <c r="A238" s="47">
        <v>33</v>
      </c>
      <c r="B238" s="47"/>
      <c r="C238" s="47"/>
      <c r="D238" s="47"/>
      <c r="E238" s="47">
        <f t="shared" ref="E238:G269" si="9">_xlfn.BINOM.DIST($A238,E$203,0.5,0)</f>
        <v>1.6956219042185755E-5</v>
      </c>
      <c r="F238" s="47">
        <f t="shared" si="9"/>
        <v>2.3247133474277876E-4</v>
      </c>
      <c r="G238" s="47">
        <f t="shared" si="9"/>
        <v>1.3913582546601115E-99</v>
      </c>
      <c r="H238" s="47"/>
      <c r="I238" s="47"/>
      <c r="J238" s="47"/>
      <c r="K238" s="47"/>
      <c r="L238" s="47"/>
    </row>
    <row r="239" spans="1:12">
      <c r="A239" s="47">
        <v>34</v>
      </c>
      <c r="B239" s="47"/>
      <c r="C239" s="47"/>
      <c r="D239" s="47"/>
      <c r="E239" s="47">
        <f t="shared" si="9"/>
        <v>3.490986273391174E-6</v>
      </c>
      <c r="F239" s="47">
        <f t="shared" si="9"/>
        <v>4.5810527728724036E-4</v>
      </c>
      <c r="G239" s="47">
        <f t="shared" si="9"/>
        <v>1.9110714850771932E-98</v>
      </c>
      <c r="H239" s="47"/>
      <c r="I239" s="47"/>
      <c r="J239" s="47"/>
      <c r="K239" s="47"/>
      <c r="L239" s="47"/>
    </row>
    <row r="240" spans="1:12">
      <c r="A240" s="47">
        <v>35</v>
      </c>
      <c r="B240" s="47"/>
      <c r="C240" s="47"/>
      <c r="D240" s="47"/>
      <c r="E240" s="47">
        <f t="shared" si="9"/>
        <v>5.9845478972420139E-7</v>
      </c>
      <c r="F240" s="47">
        <f t="shared" si="9"/>
        <v>8.6385566574165252E-4</v>
      </c>
      <c r="G240" s="47">
        <f t="shared" si="9"/>
        <v>2.5444551772742105E-97</v>
      </c>
      <c r="H240" s="47"/>
      <c r="I240" s="47"/>
      <c r="J240" s="47"/>
      <c r="K240" s="47"/>
      <c r="L240" s="47"/>
    </row>
    <row r="241" spans="1:12">
      <c r="A241" s="47">
        <v>36</v>
      </c>
      <c r="B241" s="47"/>
      <c r="C241" s="47"/>
      <c r="D241" s="47"/>
      <c r="E241" s="47">
        <f t="shared" si="9"/>
        <v>8.3118720795027925E-8</v>
      </c>
      <c r="F241" s="47">
        <f t="shared" si="9"/>
        <v>1.5597393964779853E-3</v>
      </c>
      <c r="G241" s="47">
        <f t="shared" si="9"/>
        <v>3.2865879373125681E-96</v>
      </c>
      <c r="H241" s="47"/>
      <c r="I241" s="47"/>
      <c r="J241" s="47"/>
      <c r="K241" s="47"/>
      <c r="L241" s="47"/>
    </row>
    <row r="242" spans="1:12">
      <c r="A242" s="47">
        <v>37</v>
      </c>
      <c r="B242" s="47"/>
      <c r="C242" s="47"/>
      <c r="D242" s="47"/>
      <c r="E242" s="47">
        <f t="shared" si="9"/>
        <v>8.9858076535164896E-9</v>
      </c>
      <c r="F242" s="47">
        <f t="shared" si="9"/>
        <v>2.6979276047186741E-3</v>
      </c>
      <c r="G242" s="47">
        <f t="shared" si="9"/>
        <v>4.1215589267920962E-95</v>
      </c>
      <c r="H242" s="47"/>
      <c r="I242" s="47"/>
      <c r="J242" s="47"/>
      <c r="K242" s="47"/>
      <c r="L242" s="47"/>
    </row>
    <row r="243" spans="1:12">
      <c r="A243" s="47">
        <v>38</v>
      </c>
      <c r="B243" s="47"/>
      <c r="C243" s="47"/>
      <c r="D243" s="47"/>
      <c r="E243" s="47">
        <f t="shared" si="9"/>
        <v>7.0940586738288651E-10</v>
      </c>
      <c r="F243" s="47">
        <f t="shared" si="9"/>
        <v>4.4728799762441106E-3</v>
      </c>
      <c r="G243" s="47">
        <f t="shared" si="9"/>
        <v>5.0217941660650328E-94</v>
      </c>
      <c r="H243" s="47"/>
      <c r="I243" s="47"/>
      <c r="J243" s="47"/>
      <c r="K243" s="47"/>
      <c r="L243" s="47"/>
    </row>
    <row r="244" spans="1:12">
      <c r="A244" s="47">
        <v>39</v>
      </c>
      <c r="B244" s="47"/>
      <c r="C244" s="47"/>
      <c r="D244" s="47"/>
      <c r="E244" s="47">
        <f t="shared" si="9"/>
        <v>3.6379788070917149E-11</v>
      </c>
      <c r="F244" s="47">
        <f t="shared" si="9"/>
        <v>7.1107322699265549E-3</v>
      </c>
      <c r="G244" s="47">
        <f t="shared" si="9"/>
        <v>5.9488946274922545E-93</v>
      </c>
      <c r="H244" s="47"/>
      <c r="I244" s="47"/>
      <c r="J244" s="47"/>
      <c r="K244" s="47"/>
      <c r="L244" s="47"/>
    </row>
    <row r="245" spans="1:12">
      <c r="A245" s="47">
        <v>40</v>
      </c>
      <c r="B245" s="47"/>
      <c r="C245" s="47"/>
      <c r="D245" s="47"/>
      <c r="E245" s="47">
        <f t="shared" si="9"/>
        <v>9.0949470177292824E-13</v>
      </c>
      <c r="F245" s="47">
        <f t="shared" si="9"/>
        <v>1.0843866711637992E-2</v>
      </c>
      <c r="G245" s="47">
        <f t="shared" si="9"/>
        <v>6.8561010581851568E-92</v>
      </c>
      <c r="H245" s="47"/>
      <c r="I245" s="47"/>
      <c r="J245" s="47"/>
      <c r="K245" s="47"/>
      <c r="L245" s="47"/>
    </row>
    <row r="246" spans="1:12">
      <c r="A246" s="47">
        <v>41</v>
      </c>
      <c r="B246" s="47"/>
      <c r="C246" s="47"/>
      <c r="D246" s="47"/>
      <c r="E246" s="47"/>
      <c r="F246" s="47">
        <f t="shared" si="9"/>
        <v>1.5869073236543376E-2</v>
      </c>
      <c r="G246" s="47">
        <f t="shared" si="9"/>
        <v>7.6922109433298245E-91</v>
      </c>
      <c r="H246" s="47"/>
      <c r="I246" s="47"/>
      <c r="J246" s="47"/>
      <c r="K246" s="47"/>
      <c r="L246" s="47"/>
    </row>
    <row r="247" spans="1:12">
      <c r="A247" s="47">
        <v>42</v>
      </c>
      <c r="B247" s="47"/>
      <c r="C247" s="47"/>
      <c r="D247" s="47"/>
      <c r="E247" s="47"/>
      <c r="F247" s="47">
        <f t="shared" si="9"/>
        <v>2.2292269546572856E-2</v>
      </c>
      <c r="G247" s="47">
        <f t="shared" si="9"/>
        <v>8.406487673781609E-90</v>
      </c>
      <c r="H247" s="47"/>
      <c r="I247" s="47"/>
      <c r="J247" s="47"/>
      <c r="K247" s="47"/>
      <c r="L247" s="47"/>
    </row>
    <row r="248" spans="1:12">
      <c r="A248" s="47">
        <v>43</v>
      </c>
      <c r="B248" s="47"/>
      <c r="C248" s="47"/>
      <c r="D248" s="47"/>
      <c r="E248" s="47"/>
      <c r="F248" s="47">
        <f t="shared" si="9"/>
        <v>3.0068642644214549E-2</v>
      </c>
      <c r="G248" s="47">
        <f t="shared" si="9"/>
        <v>8.9538868711443834E-89</v>
      </c>
      <c r="H248" s="47"/>
      <c r="I248" s="47"/>
      <c r="J248" s="47"/>
      <c r="K248" s="47"/>
      <c r="L248" s="47"/>
    </row>
    <row r="249" spans="1:12">
      <c r="A249" s="47">
        <v>44</v>
      </c>
      <c r="B249" s="47"/>
      <c r="C249" s="47"/>
      <c r="D249" s="47"/>
      <c r="E249" s="47"/>
      <c r="F249" s="47">
        <f t="shared" si="9"/>
        <v>3.8952559789096154E-2</v>
      </c>
      <c r="G249" s="47">
        <f t="shared" si="9"/>
        <v>9.2998325002564815E-88</v>
      </c>
      <c r="H249" s="47"/>
      <c r="I249" s="47"/>
      <c r="J249" s="47"/>
      <c r="K249" s="47"/>
      <c r="L249" s="47"/>
    </row>
    <row r="250" spans="1:12">
      <c r="A250" s="47">
        <v>45</v>
      </c>
      <c r="B250" s="47"/>
      <c r="C250" s="47"/>
      <c r="D250" s="47"/>
      <c r="E250" s="47"/>
      <c r="F250" s="47">
        <f t="shared" si="9"/>
        <v>4.8474296626430782E-2</v>
      </c>
      <c r="G250" s="47">
        <f t="shared" si="9"/>
        <v>9.4238302669266636E-87</v>
      </c>
      <c r="H250" s="47"/>
      <c r="I250" s="47"/>
      <c r="J250" s="47"/>
      <c r="K250" s="47"/>
      <c r="L250" s="47"/>
    </row>
    <row r="251" spans="1:12">
      <c r="A251" s="47">
        <v>46</v>
      </c>
      <c r="B251" s="47"/>
      <c r="C251" s="47"/>
      <c r="D251" s="47"/>
      <c r="E251" s="47"/>
      <c r="F251" s="47">
        <f t="shared" si="9"/>
        <v>5.7958398140297657E-2</v>
      </c>
      <c r="G251" s="47">
        <f t="shared" si="9"/>
        <v>9.3213973292430247E-86</v>
      </c>
      <c r="H251" s="47"/>
      <c r="I251" s="47"/>
      <c r="J251" s="47"/>
      <c r="K251" s="47"/>
      <c r="L251" s="47"/>
    </row>
    <row r="252" spans="1:12">
      <c r="A252" s="47">
        <v>47</v>
      </c>
      <c r="B252" s="47"/>
      <c r="C252" s="47"/>
      <c r="D252" s="47"/>
      <c r="E252" s="47"/>
      <c r="F252" s="47">
        <f t="shared" si="9"/>
        <v>6.659049999098024E-2</v>
      </c>
      <c r="G252" s="47">
        <f t="shared" si="9"/>
        <v>9.0040731648425692E-85</v>
      </c>
      <c r="H252" s="47"/>
      <c r="I252" s="47"/>
      <c r="J252" s="47"/>
      <c r="K252" s="47"/>
      <c r="L252" s="47"/>
    </row>
    <row r="253" spans="1:12">
      <c r="A253" s="47">
        <v>48</v>
      </c>
      <c r="B253" s="47"/>
      <c r="C253" s="47"/>
      <c r="D253" s="47"/>
      <c r="E253" s="47"/>
      <c r="F253" s="47">
        <f t="shared" si="9"/>
        <v>7.3527010406707352E-2</v>
      </c>
      <c r="G253" s="47">
        <f t="shared" si="9"/>
        <v>8.4975940493203259E-84</v>
      </c>
      <c r="H253" s="47"/>
      <c r="I253" s="47"/>
      <c r="J253" s="47"/>
      <c r="K253" s="47"/>
      <c r="L253" s="47"/>
    </row>
    <row r="254" spans="1:12">
      <c r="A254" s="47">
        <v>49</v>
      </c>
      <c r="B254" s="47"/>
      <c r="C254" s="47"/>
      <c r="D254" s="47"/>
      <c r="E254" s="47"/>
      <c r="F254" s="47">
        <f t="shared" si="9"/>
        <v>7.802866410507725E-2</v>
      </c>
      <c r="G254" s="47">
        <f t="shared" si="9"/>
        <v>7.8385969597812061E-83</v>
      </c>
      <c r="H254" s="47"/>
      <c r="I254" s="47"/>
      <c r="J254" s="47"/>
      <c r="K254" s="47"/>
      <c r="L254" s="47"/>
    </row>
    <row r="255" spans="1:12">
      <c r="A255" s="47">
        <v>50</v>
      </c>
      <c r="B255" s="47"/>
      <c r="C255" s="47"/>
      <c r="D255" s="47"/>
      <c r="E255" s="47"/>
      <c r="F255" s="47">
        <f t="shared" si="9"/>
        <v>7.9589237387178782E-2</v>
      </c>
      <c r="G255" s="47">
        <f t="shared" si="9"/>
        <v>7.0704144577227287E-82</v>
      </c>
      <c r="H255" s="47"/>
      <c r="I255" s="47"/>
      <c r="J255" s="47"/>
      <c r="K255" s="47"/>
      <c r="L255" s="47"/>
    </row>
    <row r="256" spans="1:12">
      <c r="A256" s="47">
        <v>51</v>
      </c>
      <c r="B256" s="47"/>
      <c r="C256" s="47"/>
      <c r="D256" s="47"/>
      <c r="E256" s="47"/>
      <c r="F256" s="47">
        <f t="shared" si="9"/>
        <v>7.802866410507725E-2</v>
      </c>
      <c r="G256" s="47">
        <f t="shared" si="9"/>
        <v>6.2386009921082042E-81</v>
      </c>
      <c r="H256" s="47"/>
      <c r="I256" s="47"/>
      <c r="J256" s="47"/>
      <c r="K256" s="47"/>
      <c r="L256" s="47"/>
    </row>
    <row r="257" spans="1:12">
      <c r="A257" s="47">
        <v>52</v>
      </c>
      <c r="B257" s="47"/>
      <c r="C257" s="47"/>
      <c r="D257" s="47"/>
      <c r="E257" s="47"/>
      <c r="F257" s="47">
        <f t="shared" si="9"/>
        <v>7.3527010406707352E-2</v>
      </c>
      <c r="G257" s="47">
        <f t="shared" si="9"/>
        <v>5.3867920104937413E-80</v>
      </c>
      <c r="H257" s="47"/>
      <c r="I257" s="47"/>
      <c r="J257" s="47"/>
      <c r="K257" s="47"/>
      <c r="L257" s="47"/>
    </row>
    <row r="258" spans="1:12">
      <c r="A258" s="47">
        <v>53</v>
      </c>
      <c r="B258" s="47"/>
      <c r="C258" s="47"/>
      <c r="D258" s="47"/>
      <c r="E258" s="47"/>
      <c r="F258" s="47">
        <f t="shared" si="9"/>
        <v>6.659049999098024E-2</v>
      </c>
      <c r="G258" s="47">
        <f t="shared" si="9"/>
        <v>4.5533638126435084E-79</v>
      </c>
      <c r="H258" s="47"/>
      <c r="I258" s="47"/>
      <c r="J258" s="47"/>
      <c r="K258" s="47"/>
      <c r="L258" s="47"/>
    </row>
    <row r="259" spans="1:12">
      <c r="A259" s="47">
        <v>54</v>
      </c>
      <c r="B259" s="47"/>
      <c r="C259" s="47"/>
      <c r="D259" s="47"/>
      <c r="E259" s="47"/>
      <c r="F259" s="47">
        <f t="shared" si="9"/>
        <v>5.7958398140297643E-2</v>
      </c>
      <c r="G259" s="47">
        <f t="shared" si="9"/>
        <v>3.7691733782438873E-78</v>
      </c>
      <c r="H259" s="47"/>
      <c r="I259" s="47"/>
      <c r="J259" s="47"/>
      <c r="K259" s="47"/>
      <c r="L259" s="47"/>
    </row>
    <row r="260" spans="1:12">
      <c r="A260" s="47">
        <v>55</v>
      </c>
      <c r="B260" s="47"/>
      <c r="C260" s="47"/>
      <c r="D260" s="47"/>
      <c r="E260" s="47"/>
      <c r="F260" s="47">
        <f t="shared" si="9"/>
        <v>4.8474296626430782E-2</v>
      </c>
      <c r="G260" s="47">
        <f t="shared" si="9"/>
        <v>3.0564569576305002E-77</v>
      </c>
      <c r="H260" s="47"/>
      <c r="I260" s="47"/>
      <c r="J260" s="47"/>
      <c r="K260" s="47"/>
      <c r="L260" s="47"/>
    </row>
    <row r="261" spans="1:12">
      <c r="A261" s="47">
        <v>56</v>
      </c>
      <c r="B261" s="47"/>
      <c r="C261" s="47"/>
      <c r="D261" s="47"/>
      <c r="E261" s="47"/>
      <c r="F261" s="47">
        <f t="shared" si="9"/>
        <v>3.8952559789096154E-2</v>
      </c>
      <c r="G261" s="47">
        <f t="shared" si="9"/>
        <v>2.4287916895456326E-76</v>
      </c>
      <c r="H261" s="47"/>
      <c r="I261" s="47"/>
      <c r="J261" s="47"/>
      <c r="K261" s="47"/>
      <c r="L261" s="47"/>
    </row>
    <row r="262" spans="1:12">
      <c r="A262" s="47">
        <v>57</v>
      </c>
      <c r="B262" s="47"/>
      <c r="C262" s="47"/>
      <c r="D262" s="47"/>
      <c r="E262" s="47"/>
      <c r="F262" s="47">
        <f t="shared" si="9"/>
        <v>3.0068642644214549E-2</v>
      </c>
      <c r="G262" s="47">
        <f t="shared" si="9"/>
        <v>1.8919008950145429E-75</v>
      </c>
      <c r="H262" s="47"/>
      <c r="I262" s="47"/>
      <c r="J262" s="47"/>
      <c r="K262" s="47"/>
      <c r="L262" s="47"/>
    </row>
    <row r="263" spans="1:12">
      <c r="A263" s="47">
        <v>58</v>
      </c>
      <c r="B263" s="47"/>
      <c r="C263" s="47"/>
      <c r="D263" s="47"/>
      <c r="E263" s="47"/>
      <c r="F263" s="47">
        <f t="shared" si="9"/>
        <v>2.2292269546572856E-2</v>
      </c>
      <c r="G263" s="47">
        <f t="shared" si="9"/>
        <v>1.4450208560197206E-74</v>
      </c>
      <c r="H263" s="47"/>
      <c r="I263" s="47"/>
      <c r="J263" s="47"/>
      <c r="K263" s="47"/>
      <c r="L263" s="47"/>
    </row>
    <row r="264" spans="1:12">
      <c r="A264" s="47">
        <v>59</v>
      </c>
      <c r="B264" s="47"/>
      <c r="C264" s="47"/>
      <c r="D264" s="47"/>
      <c r="E264" s="47"/>
      <c r="F264" s="47">
        <f t="shared" si="9"/>
        <v>1.5869073236543376E-2</v>
      </c>
      <c r="G264" s="47">
        <f t="shared" si="9"/>
        <v>1.0825410480690038E-73</v>
      </c>
      <c r="H264" s="47"/>
      <c r="I264" s="47"/>
      <c r="J264" s="47"/>
      <c r="K264" s="47"/>
      <c r="L264" s="47"/>
    </row>
    <row r="265" spans="1:12">
      <c r="A265" s="47">
        <v>60</v>
      </c>
      <c r="B265" s="47"/>
      <c r="C265" s="47"/>
      <c r="D265" s="47"/>
      <c r="E265" s="47"/>
      <c r="F265" s="47">
        <f t="shared" si="9"/>
        <v>1.0843866711637992E-2</v>
      </c>
      <c r="G265" s="47">
        <f t="shared" si="9"/>
        <v>7.9566767033070913E-73</v>
      </c>
      <c r="H265" s="47"/>
      <c r="I265" s="47"/>
      <c r="J265" s="47"/>
      <c r="K265" s="47"/>
      <c r="L265" s="47"/>
    </row>
    <row r="266" spans="1:12">
      <c r="A266" s="47">
        <v>61</v>
      </c>
      <c r="B266" s="47"/>
      <c r="C266" s="47"/>
      <c r="D266" s="47"/>
      <c r="E266" s="47"/>
      <c r="F266" s="47">
        <f t="shared" si="9"/>
        <v>7.1107322699265549E-3</v>
      </c>
      <c r="G266" s="47">
        <f t="shared" si="9"/>
        <v>5.7392422122213936E-72</v>
      </c>
      <c r="H266" s="47"/>
      <c r="I266" s="47"/>
      <c r="J266" s="47"/>
      <c r="K266" s="47"/>
      <c r="L266" s="47"/>
    </row>
    <row r="267" spans="1:12">
      <c r="A267" s="47">
        <v>62</v>
      </c>
      <c r="B267" s="47"/>
      <c r="C267" s="47"/>
      <c r="D267" s="47"/>
      <c r="E267" s="47"/>
      <c r="F267" s="47">
        <f t="shared" si="9"/>
        <v>4.4728799762441098E-3</v>
      </c>
      <c r="G267" s="47">
        <f t="shared" si="9"/>
        <v>4.0637537599440771E-71</v>
      </c>
      <c r="H267" s="47"/>
      <c r="I267" s="47"/>
      <c r="J267" s="47"/>
      <c r="K267" s="47"/>
      <c r="L267" s="47"/>
    </row>
    <row r="268" spans="1:12">
      <c r="A268" s="47">
        <v>63</v>
      </c>
      <c r="B268" s="47"/>
      <c r="C268" s="47"/>
      <c r="D268" s="47"/>
      <c r="E268" s="47"/>
      <c r="F268" s="47">
        <f t="shared" si="9"/>
        <v>2.6979276047186741E-3</v>
      </c>
      <c r="G268" s="47">
        <f t="shared" si="9"/>
        <v>2.825276423580109E-70</v>
      </c>
      <c r="H268" s="47"/>
      <c r="I268" s="47"/>
      <c r="J268" s="47"/>
      <c r="K268" s="47"/>
      <c r="L268" s="47"/>
    </row>
    <row r="269" spans="1:12">
      <c r="A269" s="47">
        <v>64</v>
      </c>
      <c r="B269" s="47"/>
      <c r="C269" s="47"/>
      <c r="D269" s="47"/>
      <c r="E269" s="47"/>
      <c r="F269" s="47">
        <f t="shared" si="9"/>
        <v>1.5597393964779846E-3</v>
      </c>
      <c r="G269" s="47">
        <f t="shared" si="9"/>
        <v>1.9291340579757371E-69</v>
      </c>
      <c r="H269" s="47"/>
      <c r="I269" s="47"/>
      <c r="J269" s="47"/>
      <c r="K269" s="47"/>
      <c r="L269" s="47"/>
    </row>
    <row r="270" spans="1:12">
      <c r="A270" s="47">
        <v>65</v>
      </c>
      <c r="B270" s="47"/>
      <c r="C270" s="47"/>
      <c r="D270" s="47"/>
      <c r="E270" s="47"/>
      <c r="F270" s="47">
        <f t="shared" ref="F270:G301" si="10">_xlfn.BINOM.DIST($A270,F$203,0.5,0)</f>
        <v>8.6385566574165252E-4</v>
      </c>
      <c r="G270" s="47">
        <f t="shared" si="10"/>
        <v>1.2940037681191509E-68</v>
      </c>
      <c r="H270" s="47"/>
      <c r="I270" s="47"/>
      <c r="J270" s="47"/>
      <c r="K270" s="47"/>
      <c r="L270" s="47"/>
    </row>
    <row r="271" spans="1:12">
      <c r="A271" s="47">
        <v>66</v>
      </c>
      <c r="B271" s="47"/>
      <c r="C271" s="47"/>
      <c r="D271" s="47"/>
      <c r="E271" s="47"/>
      <c r="F271" s="47">
        <f t="shared" si="10"/>
        <v>4.5810527728724047E-4</v>
      </c>
      <c r="G271" s="47">
        <f t="shared" si="10"/>
        <v>8.5286611989671164E-68</v>
      </c>
      <c r="H271" s="47"/>
      <c r="I271" s="47"/>
      <c r="J271" s="47"/>
      <c r="K271" s="47"/>
      <c r="L271" s="47"/>
    </row>
    <row r="272" spans="1:12">
      <c r="A272" s="47">
        <v>67</v>
      </c>
      <c r="B272" s="47"/>
      <c r="C272" s="47"/>
      <c r="D272" s="47"/>
      <c r="E272" s="47"/>
      <c r="F272" s="47">
        <f t="shared" si="10"/>
        <v>2.3247133474277876E-4</v>
      </c>
      <c r="G272" s="47">
        <f t="shared" si="10"/>
        <v>5.5245357617187168E-67</v>
      </c>
      <c r="H272" s="47"/>
      <c r="I272" s="47"/>
      <c r="J272" s="47"/>
      <c r="K272" s="47"/>
      <c r="L272" s="47"/>
    </row>
    <row r="273" spans="1:12">
      <c r="A273" s="47">
        <v>68</v>
      </c>
      <c r="B273" s="47"/>
      <c r="C273" s="47"/>
      <c r="D273" s="47"/>
      <c r="E273" s="47"/>
      <c r="F273" s="47">
        <f t="shared" si="10"/>
        <v>1.1281697127223065E-4</v>
      </c>
      <c r="G273" s="47">
        <f t="shared" si="10"/>
        <v>3.5178293894475074E-66</v>
      </c>
      <c r="H273" s="47"/>
      <c r="I273" s="47"/>
      <c r="J273" s="47"/>
      <c r="K273" s="47"/>
      <c r="L273" s="47"/>
    </row>
    <row r="274" spans="1:12">
      <c r="A274" s="47">
        <v>69</v>
      </c>
      <c r="B274" s="47"/>
      <c r="C274" s="47"/>
      <c r="D274" s="47"/>
      <c r="E274" s="47"/>
      <c r="F274" s="47">
        <f t="shared" si="10"/>
        <v>5.2320914213208622E-5</v>
      </c>
      <c r="G274" s="47">
        <f t="shared" si="10"/>
        <v>2.2024670960018977E-65</v>
      </c>
      <c r="H274" s="47"/>
      <c r="I274" s="47"/>
      <c r="J274" s="47"/>
      <c r="K274" s="47"/>
      <c r="L274" s="47"/>
    </row>
    <row r="275" spans="1:12">
      <c r="A275" s="47">
        <v>70</v>
      </c>
      <c r="B275" s="47"/>
      <c r="C275" s="47"/>
      <c r="D275" s="47"/>
      <c r="E275" s="47"/>
      <c r="F275" s="47">
        <f t="shared" si="10"/>
        <v>2.3170690580135296E-5</v>
      </c>
      <c r="G275" s="47">
        <f t="shared" si="10"/>
        <v>1.3560904548240247E-64</v>
      </c>
      <c r="H275" s="47"/>
      <c r="I275" s="47"/>
      <c r="J275" s="47"/>
      <c r="K275" s="47"/>
      <c r="L275" s="47"/>
    </row>
    <row r="276" spans="1:12">
      <c r="A276" s="47">
        <v>71</v>
      </c>
      <c r="B276" s="47"/>
      <c r="C276" s="47"/>
      <c r="D276" s="47"/>
      <c r="E276" s="47"/>
      <c r="F276" s="47">
        <f t="shared" si="10"/>
        <v>9.7904326394937895E-6</v>
      </c>
      <c r="G276" s="47">
        <f t="shared" si="10"/>
        <v>8.2129421911880058E-64</v>
      </c>
      <c r="H276" s="47"/>
      <c r="I276" s="47"/>
      <c r="J276" s="47"/>
      <c r="K276" s="47"/>
      <c r="L276" s="47"/>
    </row>
    <row r="277" spans="1:12">
      <c r="A277" s="47">
        <v>72</v>
      </c>
      <c r="B277" s="47"/>
      <c r="C277" s="47"/>
      <c r="D277" s="47"/>
      <c r="E277" s="47"/>
      <c r="F277" s="47">
        <f t="shared" si="10"/>
        <v>3.9433687020183031E-6</v>
      </c>
      <c r="G277" s="47">
        <f t="shared" si="10"/>
        <v>4.893544722249451E-63</v>
      </c>
      <c r="H277" s="47"/>
      <c r="I277" s="47"/>
      <c r="J277" s="47"/>
      <c r="K277" s="47"/>
      <c r="L277" s="47"/>
    </row>
    <row r="278" spans="1:12">
      <c r="A278" s="47">
        <v>73</v>
      </c>
      <c r="B278" s="47"/>
      <c r="C278" s="47"/>
      <c r="D278" s="47"/>
      <c r="E278" s="47"/>
      <c r="F278" s="47">
        <f t="shared" si="10"/>
        <v>1.5125249815960639E-6</v>
      </c>
      <c r="G278" s="47">
        <f t="shared" si="10"/>
        <v>2.8690919741407473E-62</v>
      </c>
      <c r="H278" s="47"/>
      <c r="I278" s="47"/>
      <c r="J278" s="47"/>
      <c r="K278" s="47"/>
      <c r="L278" s="47"/>
    </row>
    <row r="279" spans="1:12">
      <c r="A279" s="47">
        <v>74</v>
      </c>
      <c r="B279" s="47"/>
      <c r="C279" s="47"/>
      <c r="D279" s="47"/>
      <c r="E279" s="47"/>
      <c r="F279" s="47">
        <f t="shared" si="10"/>
        <v>5.518672230147791E-7</v>
      </c>
      <c r="G279" s="47">
        <f t="shared" si="10"/>
        <v>1.6555436121055549E-61</v>
      </c>
      <c r="H279" s="47"/>
      <c r="I279" s="47"/>
      <c r="J279" s="47"/>
      <c r="K279" s="47"/>
      <c r="L279" s="47"/>
    </row>
    <row r="280" spans="1:12">
      <c r="A280" s="47">
        <v>75</v>
      </c>
      <c r="B280" s="47"/>
      <c r="C280" s="47"/>
      <c r="D280" s="47"/>
      <c r="E280" s="47"/>
      <c r="F280" s="47">
        <f t="shared" si="10"/>
        <v>1.9131397064512423E-7</v>
      </c>
      <c r="G280" s="47">
        <f t="shared" si="10"/>
        <v>9.4034877167596601E-61</v>
      </c>
      <c r="H280" s="47"/>
      <c r="I280" s="47"/>
      <c r="J280" s="47"/>
      <c r="K280" s="47"/>
      <c r="L280" s="47"/>
    </row>
    <row r="281" spans="1:12">
      <c r="A281" s="47">
        <v>76</v>
      </c>
      <c r="B281" s="47"/>
      <c r="C281" s="47"/>
      <c r="D281" s="47"/>
      <c r="E281" s="47"/>
      <c r="F281" s="47">
        <f t="shared" si="10"/>
        <v>6.2932227185896124E-8</v>
      </c>
      <c r="G281" s="47">
        <f t="shared" si="10"/>
        <v>5.2585293152934009E-60</v>
      </c>
      <c r="H281" s="47"/>
      <c r="I281" s="47"/>
      <c r="J281" s="47"/>
      <c r="K281" s="47"/>
      <c r="L281" s="47"/>
    </row>
    <row r="282" spans="1:12">
      <c r="A282" s="47">
        <v>77</v>
      </c>
      <c r="B282" s="47"/>
      <c r="C282" s="47"/>
      <c r="D282" s="47"/>
      <c r="E282" s="47"/>
      <c r="F282" s="47">
        <f t="shared" si="10"/>
        <v>1.9615239642357035E-8</v>
      </c>
      <c r="G282" s="47">
        <f t="shared" si="10"/>
        <v>2.8956057528367607E-59</v>
      </c>
      <c r="H282" s="47"/>
      <c r="I282" s="47"/>
      <c r="J282" s="47"/>
      <c r="K282" s="47"/>
      <c r="L282" s="47"/>
    </row>
    <row r="283" spans="1:12">
      <c r="A283" s="47">
        <v>78</v>
      </c>
      <c r="B283" s="47"/>
      <c r="C283" s="47"/>
      <c r="D283" s="47"/>
      <c r="E283" s="47"/>
      <c r="F283" s="47">
        <f t="shared" si="10"/>
        <v>5.7839809201822048E-9</v>
      </c>
      <c r="G283" s="47">
        <f t="shared" si="10"/>
        <v>1.5703092736537893E-58</v>
      </c>
      <c r="H283" s="47"/>
      <c r="I283" s="47"/>
      <c r="J283" s="47"/>
      <c r="K283" s="47"/>
      <c r="L283" s="47"/>
    </row>
    <row r="284" spans="1:12">
      <c r="A284" s="47">
        <v>79</v>
      </c>
      <c r="B284" s="47"/>
      <c r="C284" s="47"/>
      <c r="D284" s="47"/>
      <c r="E284" s="47"/>
      <c r="F284" s="47">
        <f t="shared" si="10"/>
        <v>1.6107288638482146E-9</v>
      </c>
      <c r="G284" s="47">
        <f t="shared" si="10"/>
        <v>8.3882343478717733E-58</v>
      </c>
      <c r="H284" s="47"/>
      <c r="I284" s="47"/>
      <c r="J284" s="47"/>
      <c r="K284" s="47"/>
      <c r="L284" s="47"/>
    </row>
    <row r="285" spans="1:12">
      <c r="A285" s="47">
        <v>80</v>
      </c>
      <c r="B285" s="47"/>
      <c r="C285" s="47"/>
      <c r="D285" s="47"/>
      <c r="E285" s="47"/>
      <c r="F285" s="47">
        <f t="shared" si="10"/>
        <v>4.2281632676015614E-10</v>
      </c>
      <c r="G285" s="47">
        <f t="shared" si="10"/>
        <v>4.4143083255677406E-57</v>
      </c>
      <c r="H285" s="47"/>
      <c r="I285" s="47"/>
      <c r="J285" s="47"/>
      <c r="K285" s="47"/>
      <c r="L285" s="47"/>
    </row>
    <row r="286" spans="1:12">
      <c r="A286" s="47">
        <v>81</v>
      </c>
      <c r="B286" s="47"/>
      <c r="C286" s="47"/>
      <c r="D286" s="47"/>
      <c r="E286" s="47"/>
      <c r="F286" s="47">
        <f t="shared" si="10"/>
        <v>1.0439909302719901E-10</v>
      </c>
      <c r="G286" s="47">
        <f t="shared" si="10"/>
        <v>2.2889006132572351E-56</v>
      </c>
      <c r="H286" s="47"/>
      <c r="I286" s="47"/>
      <c r="J286" s="47"/>
      <c r="K286" s="47"/>
      <c r="L286" s="47"/>
    </row>
    <row r="287" spans="1:12">
      <c r="A287" s="47">
        <v>82</v>
      </c>
      <c r="B287" s="47"/>
      <c r="C287" s="47"/>
      <c r="D287" s="47"/>
      <c r="E287" s="47"/>
      <c r="F287" s="47">
        <f t="shared" si="10"/>
        <v>2.419003375020489E-11</v>
      </c>
      <c r="G287" s="47">
        <f t="shared" si="10"/>
        <v>1.1695723865302847E-55</v>
      </c>
      <c r="H287" s="47"/>
      <c r="I287" s="47"/>
      <c r="J287" s="47"/>
      <c r="K287" s="47"/>
      <c r="L287" s="47"/>
    </row>
    <row r="288" spans="1:12">
      <c r="A288" s="47">
        <v>83</v>
      </c>
      <c r="B288" s="47"/>
      <c r="C288" s="47"/>
      <c r="D288" s="47"/>
      <c r="E288" s="47"/>
      <c r="F288" s="47">
        <f t="shared" si="10"/>
        <v>5.2460314157070423E-12</v>
      </c>
      <c r="G288" s="47">
        <f t="shared" si="10"/>
        <v>5.8901356333695297E-55</v>
      </c>
      <c r="H288" s="47"/>
      <c r="I288" s="47"/>
      <c r="J288" s="47"/>
      <c r="K288" s="47"/>
      <c r="L288" s="47"/>
    </row>
    <row r="289" spans="1:12">
      <c r="A289" s="47">
        <v>84</v>
      </c>
      <c r="B289" s="47"/>
      <c r="C289" s="47"/>
      <c r="D289" s="47"/>
      <c r="E289" s="47"/>
      <c r="F289" s="47">
        <f t="shared" si="10"/>
        <v>1.0616968341311918E-12</v>
      </c>
      <c r="G289" s="47">
        <f t="shared" si="10"/>
        <v>2.9240316179939984E-54</v>
      </c>
      <c r="H289" s="47"/>
      <c r="I289" s="47"/>
      <c r="J289" s="47"/>
      <c r="K289" s="47"/>
      <c r="L289" s="47"/>
    </row>
    <row r="290" spans="1:12">
      <c r="A290" s="47">
        <v>85</v>
      </c>
      <c r="B290" s="47"/>
      <c r="C290" s="47"/>
      <c r="D290" s="47"/>
      <c r="E290" s="47"/>
      <c r="F290" s="47">
        <f t="shared" si="10"/>
        <v>1.9984881583645948E-13</v>
      </c>
      <c r="G290" s="47">
        <f t="shared" si="10"/>
        <v>1.4310554742182296E-53</v>
      </c>
      <c r="H290" s="47"/>
      <c r="I290" s="47"/>
      <c r="J290" s="47"/>
      <c r="K290" s="47"/>
      <c r="L290" s="47"/>
    </row>
    <row r="291" spans="1:12">
      <c r="A291" s="47">
        <v>86</v>
      </c>
      <c r="B291" s="47"/>
      <c r="C291" s="47"/>
      <c r="D291" s="47"/>
      <c r="E291" s="47"/>
      <c r="F291" s="47">
        <f t="shared" si="10"/>
        <v>3.4857351599382189E-14</v>
      </c>
      <c r="G291" s="47">
        <f t="shared" si="10"/>
        <v>6.9056746720998143E-53</v>
      </c>
      <c r="H291" s="47"/>
      <c r="I291" s="47"/>
      <c r="J291" s="47"/>
      <c r="K291" s="47"/>
      <c r="L291" s="47"/>
    </row>
    <row r="292" spans="1:12">
      <c r="A292" s="47">
        <v>87</v>
      </c>
      <c r="B292" s="47"/>
      <c r="C292" s="47"/>
      <c r="D292" s="47"/>
      <c r="E292" s="47"/>
      <c r="F292" s="47">
        <f t="shared" si="10"/>
        <v>5.6092289930040794E-15</v>
      </c>
      <c r="G292" s="47">
        <f t="shared" si="10"/>
        <v>3.2861486370682543E-52</v>
      </c>
      <c r="H292" s="47"/>
      <c r="I292" s="47"/>
      <c r="J292" s="47"/>
      <c r="K292" s="47"/>
      <c r="L292" s="47"/>
    </row>
    <row r="293" spans="1:12">
      <c r="A293" s="47">
        <v>88</v>
      </c>
      <c r="B293" s="47"/>
      <c r="C293" s="47"/>
      <c r="D293" s="47"/>
      <c r="E293" s="47"/>
      <c r="F293" s="47">
        <f t="shared" si="10"/>
        <v>8.2863610123923984E-16</v>
      </c>
      <c r="G293" s="47">
        <f t="shared" si="10"/>
        <v>1.5422493035331661E-51</v>
      </c>
      <c r="H293" s="47"/>
      <c r="I293" s="47"/>
      <c r="J293" s="47"/>
      <c r="K293" s="47"/>
      <c r="L293" s="47"/>
    </row>
    <row r="294" spans="1:12">
      <c r="A294" s="47">
        <v>89</v>
      </c>
      <c r="B294" s="47"/>
      <c r="C294" s="47"/>
      <c r="D294" s="47"/>
      <c r="E294" s="47"/>
      <c r="F294" s="47">
        <f t="shared" si="10"/>
        <v>1.1172621589742489E-16</v>
      </c>
      <c r="G294" s="47">
        <f t="shared" si="10"/>
        <v>7.139401270288313E-51</v>
      </c>
      <c r="H294" s="47"/>
      <c r="I294" s="47"/>
      <c r="J294" s="47"/>
      <c r="K294" s="47"/>
      <c r="L294" s="47"/>
    </row>
    <row r="295" spans="1:12">
      <c r="A295" s="47">
        <v>90</v>
      </c>
      <c r="B295" s="47"/>
      <c r="C295" s="47"/>
      <c r="D295" s="47"/>
      <c r="E295" s="47"/>
      <c r="F295" s="47">
        <f t="shared" si="10"/>
        <v>1.3655426387462979E-17</v>
      </c>
      <c r="G295" s="47">
        <f t="shared" si="10"/>
        <v>3.2603265800983589E-50</v>
      </c>
      <c r="H295" s="47"/>
      <c r="I295" s="47"/>
      <c r="J295" s="47"/>
      <c r="K295" s="47"/>
      <c r="L295" s="47"/>
    </row>
    <row r="296" spans="1:12">
      <c r="A296" s="47">
        <v>91</v>
      </c>
      <c r="B296" s="47"/>
      <c r="C296" s="47"/>
      <c r="D296" s="47"/>
      <c r="E296" s="47"/>
      <c r="F296" s="47">
        <f t="shared" si="10"/>
        <v>1.5005963063146224E-18</v>
      </c>
      <c r="G296" s="47">
        <f t="shared" si="10"/>
        <v>1.4689383492750966E-49</v>
      </c>
      <c r="H296" s="47"/>
      <c r="I296" s="47"/>
      <c r="J296" s="47"/>
      <c r="K296" s="47"/>
      <c r="L296" s="47"/>
    </row>
    <row r="297" spans="1:12">
      <c r="A297" s="47">
        <v>92</v>
      </c>
      <c r="B297" s="47"/>
      <c r="C297" s="47"/>
      <c r="D297" s="47"/>
      <c r="E297" s="47"/>
      <c r="F297" s="47">
        <f t="shared" si="10"/>
        <v>1.4679746474816979E-19</v>
      </c>
      <c r="G297" s="47">
        <f t="shared" si="10"/>
        <v>6.5303889657990223E-49</v>
      </c>
      <c r="H297" s="47"/>
      <c r="I297" s="47"/>
      <c r="J297" s="47"/>
      <c r="K297" s="47"/>
      <c r="L297" s="47"/>
    </row>
    <row r="298" spans="1:12">
      <c r="A298" s="47">
        <v>93</v>
      </c>
      <c r="B298" s="47"/>
      <c r="C298" s="47"/>
      <c r="D298" s="47"/>
      <c r="E298" s="47"/>
      <c r="F298" s="47">
        <f t="shared" si="10"/>
        <v>1.2627738903068301E-20</v>
      </c>
      <c r="G298" s="47">
        <f t="shared" si="10"/>
        <v>2.8649448366086101E-48</v>
      </c>
      <c r="H298" s="47"/>
      <c r="I298" s="47"/>
      <c r="J298" s="47"/>
      <c r="K298" s="47"/>
      <c r="L298" s="47"/>
    </row>
    <row r="299" spans="1:12">
      <c r="A299" s="47">
        <v>94</v>
      </c>
      <c r="B299" s="47"/>
      <c r="C299" s="47"/>
      <c r="D299" s="47"/>
      <c r="E299" s="47"/>
      <c r="F299" s="47">
        <f t="shared" si="10"/>
        <v>9.4036353533488793E-22</v>
      </c>
      <c r="G299" s="47">
        <f t="shared" si="10"/>
        <v>1.2404601579783567E-47</v>
      </c>
      <c r="H299" s="47"/>
      <c r="I299" s="47"/>
      <c r="J299" s="47"/>
      <c r="K299" s="47"/>
      <c r="L299" s="47"/>
    </row>
    <row r="300" spans="1:12">
      <c r="A300" s="47">
        <v>95</v>
      </c>
      <c r="B300" s="47"/>
      <c r="C300" s="47"/>
      <c r="D300" s="47"/>
      <c r="E300" s="47"/>
      <c r="F300" s="47">
        <f t="shared" si="10"/>
        <v>5.9391381179045101E-23</v>
      </c>
      <c r="G300" s="47">
        <f t="shared" si="10"/>
        <v>5.3013349909390108E-47</v>
      </c>
      <c r="H300" s="47"/>
      <c r="I300" s="47"/>
      <c r="J300" s="47"/>
      <c r="K300" s="47"/>
      <c r="L300" s="47"/>
    </row>
    <row r="301" spans="1:12">
      <c r="A301" s="47">
        <v>96</v>
      </c>
      <c r="B301" s="47"/>
      <c r="C301" s="47"/>
      <c r="D301" s="47"/>
      <c r="E301" s="47"/>
      <c r="F301" s="47">
        <f t="shared" si="10"/>
        <v>3.0933011030752697E-24</v>
      </c>
      <c r="G301" s="47">
        <f t="shared" si="10"/>
        <v>2.2365006993023858E-46</v>
      </c>
      <c r="H301" s="47"/>
      <c r="I301" s="47"/>
      <c r="J301" s="47"/>
      <c r="K301" s="47"/>
      <c r="L301" s="47"/>
    </row>
    <row r="302" spans="1:12">
      <c r="A302" s="47">
        <v>97</v>
      </c>
      <c r="B302" s="47"/>
      <c r="C302" s="47"/>
      <c r="D302" s="47"/>
      <c r="E302" s="47"/>
      <c r="F302" s="47">
        <f t="shared" ref="F302:G332" si="11">_xlfn.BINOM.DIST($A302,F$203,0.5,0)</f>
        <v>1.2755880837423889E-25</v>
      </c>
      <c r="G302" s="47">
        <f t="shared" si="11"/>
        <v>9.3149101290531655E-46</v>
      </c>
      <c r="H302" s="47"/>
      <c r="I302" s="47"/>
      <c r="J302" s="47"/>
      <c r="K302" s="47"/>
      <c r="L302" s="47"/>
    </row>
    <row r="303" spans="1:12">
      <c r="A303" s="47">
        <v>98</v>
      </c>
      <c r="B303" s="47"/>
      <c r="C303" s="47"/>
      <c r="D303" s="47"/>
      <c r="E303" s="47"/>
      <c r="F303" s="47">
        <f t="shared" si="11"/>
        <v>3.9048614808440493E-27</v>
      </c>
      <c r="G303" s="47">
        <f t="shared" si="11"/>
        <v>3.8305191653148787E-45</v>
      </c>
      <c r="H303" s="47"/>
      <c r="I303" s="47"/>
      <c r="J303" s="47"/>
      <c r="K303" s="47"/>
      <c r="L303" s="47"/>
    </row>
    <row r="304" spans="1:12">
      <c r="A304" s="47">
        <v>99</v>
      </c>
      <c r="B304" s="47"/>
      <c r="C304" s="47"/>
      <c r="D304" s="47"/>
      <c r="E304" s="47"/>
      <c r="F304" s="47">
        <f t="shared" si="11"/>
        <v>7.8886090522101158E-29</v>
      </c>
      <c r="G304" s="47">
        <f t="shared" si="11"/>
        <v>1.5554229337944458E-44</v>
      </c>
      <c r="H304" s="47"/>
      <c r="I304" s="47"/>
      <c r="J304" s="47"/>
      <c r="K304" s="47"/>
      <c r="L304" s="47"/>
    </row>
    <row r="305" spans="1:12">
      <c r="A305" s="47">
        <v>100</v>
      </c>
      <c r="B305" s="47"/>
      <c r="C305" s="47"/>
      <c r="D305" s="47"/>
      <c r="E305" s="47"/>
      <c r="F305" s="47">
        <f t="shared" si="11"/>
        <v>7.8886090522101049E-31</v>
      </c>
      <c r="G305" s="47">
        <f t="shared" si="11"/>
        <v>6.2372459645156935E-44</v>
      </c>
      <c r="H305" s="47"/>
      <c r="I305" s="47"/>
      <c r="J305" s="47"/>
      <c r="K305" s="47"/>
      <c r="L305" s="47"/>
    </row>
    <row r="306" spans="1:12">
      <c r="A306" s="47">
        <v>101</v>
      </c>
      <c r="B306" s="47"/>
      <c r="C306" s="47"/>
      <c r="D306" s="47"/>
      <c r="E306" s="47"/>
      <c r="F306" s="47"/>
      <c r="G306" s="47">
        <f t="shared" si="11"/>
        <v>2.4701964215903799E-43</v>
      </c>
      <c r="H306" s="47"/>
      <c r="I306" s="47"/>
      <c r="J306" s="47"/>
      <c r="K306" s="47"/>
      <c r="L306" s="47"/>
    </row>
    <row r="307" spans="1:12">
      <c r="A307" s="47">
        <v>102</v>
      </c>
      <c r="B307" s="47"/>
      <c r="C307" s="47"/>
      <c r="D307" s="47"/>
      <c r="E307" s="47"/>
      <c r="F307" s="47"/>
      <c r="G307" s="47">
        <f t="shared" si="11"/>
        <v>9.6628271785745306E-43</v>
      </c>
      <c r="H307" s="47"/>
      <c r="I307" s="47"/>
      <c r="J307" s="47"/>
      <c r="K307" s="47"/>
      <c r="L307" s="47"/>
    </row>
    <row r="308" spans="1:12">
      <c r="A308" s="47">
        <v>103</v>
      </c>
      <c r="B308" s="47"/>
      <c r="C308" s="47"/>
      <c r="D308" s="47"/>
      <c r="E308" s="47"/>
      <c r="F308" s="47"/>
      <c r="G308" s="47">
        <f t="shared" si="11"/>
        <v>3.7337914728860584E-42</v>
      </c>
      <c r="H308" s="47"/>
      <c r="I308" s="47"/>
      <c r="J308" s="47"/>
      <c r="K308" s="47"/>
      <c r="L308" s="47"/>
    </row>
    <row r="309" spans="1:12">
      <c r="A309" s="47">
        <v>104</v>
      </c>
      <c r="B309" s="47"/>
      <c r="C309" s="47"/>
      <c r="D309" s="47"/>
      <c r="E309" s="47"/>
      <c r="F309" s="47"/>
      <c r="G309" s="47">
        <f t="shared" si="11"/>
        <v>1.4253030910920556E-41</v>
      </c>
      <c r="H309" s="47"/>
      <c r="I309" s="47"/>
      <c r="J309" s="47"/>
      <c r="K309" s="47"/>
      <c r="L309" s="47"/>
    </row>
    <row r="310" spans="1:12">
      <c r="A310" s="47">
        <v>105</v>
      </c>
      <c r="B310" s="47"/>
      <c r="C310" s="47"/>
      <c r="D310" s="47"/>
      <c r="E310" s="47"/>
      <c r="F310" s="47"/>
      <c r="G310" s="47">
        <f t="shared" si="11"/>
        <v>5.3754288006900391E-41</v>
      </c>
      <c r="H310" s="47"/>
      <c r="I310" s="47"/>
      <c r="J310" s="47"/>
      <c r="K310" s="47"/>
      <c r="L310" s="47"/>
    </row>
    <row r="311" spans="1:12">
      <c r="A311" s="47">
        <v>106</v>
      </c>
      <c r="B311" s="47"/>
      <c r="C311" s="47"/>
      <c r="D311" s="47"/>
      <c r="E311" s="47"/>
      <c r="F311" s="47"/>
      <c r="G311" s="47">
        <f t="shared" si="11"/>
        <v>2.0031079021439815E-40</v>
      </c>
      <c r="H311" s="47"/>
      <c r="I311" s="47"/>
      <c r="J311" s="47"/>
      <c r="K311" s="47"/>
      <c r="L311" s="47"/>
    </row>
    <row r="312" spans="1:12">
      <c r="A312" s="47">
        <v>107</v>
      </c>
      <c r="B312" s="47"/>
      <c r="C312" s="47"/>
      <c r="D312" s="47"/>
      <c r="E312" s="47"/>
      <c r="F312" s="47"/>
      <c r="G312" s="47">
        <f t="shared" si="11"/>
        <v>7.3759300321935517E-40</v>
      </c>
      <c r="H312" s="47"/>
      <c r="I312" s="47"/>
      <c r="J312" s="47"/>
      <c r="K312" s="47"/>
      <c r="L312" s="47"/>
    </row>
    <row r="313" spans="1:12">
      <c r="A313" s="47">
        <v>108</v>
      </c>
      <c r="B313" s="47"/>
      <c r="C313" s="47"/>
      <c r="D313" s="47"/>
      <c r="E313" s="47"/>
      <c r="F313" s="47"/>
      <c r="G313" s="47">
        <f t="shared" si="11"/>
        <v>2.6840189839371985E-39</v>
      </c>
      <c r="H313" s="47"/>
      <c r="I313" s="47"/>
      <c r="J313" s="47"/>
      <c r="K313" s="47"/>
      <c r="L313" s="47"/>
    </row>
    <row r="314" spans="1:12">
      <c r="A314" s="47">
        <v>109</v>
      </c>
      <c r="B314" s="47"/>
      <c r="C314" s="47"/>
      <c r="D314" s="47"/>
      <c r="E314" s="47"/>
      <c r="F314" s="47"/>
      <c r="G314" s="47">
        <f t="shared" si="11"/>
        <v>9.6526187312232054E-39</v>
      </c>
      <c r="H314" s="47"/>
      <c r="I314" s="47"/>
      <c r="J314" s="47"/>
      <c r="K314" s="47"/>
      <c r="L314" s="47"/>
    </row>
    <row r="315" spans="1:12">
      <c r="A315" s="47">
        <v>110</v>
      </c>
      <c r="B315" s="47"/>
      <c r="C315" s="47"/>
      <c r="D315" s="47"/>
      <c r="E315" s="47"/>
      <c r="F315" s="47"/>
      <c r="G315" s="47">
        <f t="shared" si="11"/>
        <v>3.4310672035530911E-38</v>
      </c>
      <c r="H315" s="47"/>
      <c r="I315" s="47"/>
      <c r="J315" s="47"/>
      <c r="K315" s="47"/>
      <c r="L315" s="47"/>
    </row>
    <row r="316" spans="1:12">
      <c r="A316" s="47">
        <v>111</v>
      </c>
      <c r="B316" s="47"/>
      <c r="C316" s="47"/>
      <c r="D316" s="47"/>
      <c r="E316" s="47"/>
      <c r="F316" s="47"/>
      <c r="G316" s="47">
        <f t="shared" si="11"/>
        <v>1.2055100985456633E-37</v>
      </c>
      <c r="H316" s="47"/>
      <c r="I316" s="47"/>
      <c r="J316" s="47"/>
      <c r="K316" s="47"/>
      <c r="L316" s="47"/>
    </row>
    <row r="317" spans="1:12">
      <c r="A317" s="47">
        <v>112</v>
      </c>
      <c r="B317" s="47"/>
      <c r="C317" s="47"/>
      <c r="D317" s="47"/>
      <c r="E317" s="47"/>
      <c r="F317" s="47"/>
      <c r="G317" s="47">
        <f t="shared" si="11"/>
        <v>4.1869948958416876E-37</v>
      </c>
      <c r="H317" s="47"/>
      <c r="I317" s="47"/>
      <c r="J317" s="47"/>
      <c r="K317" s="47"/>
      <c r="L317" s="47"/>
    </row>
    <row r="318" spans="1:12">
      <c r="A318" s="47">
        <v>113</v>
      </c>
      <c r="B318" s="47"/>
      <c r="C318" s="47"/>
      <c r="D318" s="47"/>
      <c r="E318" s="47"/>
      <c r="F318" s="47"/>
      <c r="G318" s="47">
        <f t="shared" si="11"/>
        <v>1.4376584244129229E-36</v>
      </c>
      <c r="H318" s="47"/>
      <c r="I318" s="47"/>
      <c r="J318" s="47"/>
      <c r="K318" s="47"/>
      <c r="L318" s="47"/>
    </row>
    <row r="319" spans="1:12">
      <c r="A319" s="47">
        <v>114</v>
      </c>
      <c r="B319" s="47"/>
      <c r="C319" s="47"/>
      <c r="D319" s="47"/>
      <c r="E319" s="47"/>
      <c r="F319" s="47"/>
      <c r="G319" s="47">
        <f t="shared" si="11"/>
        <v>4.8804720197173565E-36</v>
      </c>
      <c r="H319" s="47"/>
      <c r="I319" s="47"/>
      <c r="J319" s="47"/>
      <c r="K319" s="47"/>
      <c r="L319" s="47"/>
    </row>
    <row r="320" spans="1:12">
      <c r="A320" s="47">
        <v>115</v>
      </c>
      <c r="B320" s="47"/>
      <c r="C320" s="47"/>
      <c r="D320" s="47"/>
      <c r="E320" s="47"/>
      <c r="F320" s="47"/>
      <c r="G320" s="47">
        <f t="shared" si="11"/>
        <v>1.63814104313988E-35</v>
      </c>
      <c r="H320" s="47"/>
      <c r="I320" s="47"/>
      <c r="J320" s="47"/>
      <c r="K320" s="47"/>
      <c r="L320" s="47"/>
    </row>
    <row r="321" spans="1:12">
      <c r="A321" s="47">
        <v>116</v>
      </c>
      <c r="B321" s="47"/>
      <c r="C321" s="47"/>
      <c r="D321" s="47"/>
      <c r="E321" s="47"/>
      <c r="F321" s="47"/>
      <c r="G321" s="47">
        <f t="shared" si="11"/>
        <v>5.4369336345592879E-35</v>
      </c>
      <c r="H321" s="47"/>
      <c r="I321" s="47"/>
      <c r="J321" s="47"/>
      <c r="K321" s="47"/>
      <c r="L321" s="47"/>
    </row>
    <row r="322" spans="1:12">
      <c r="A322" s="47">
        <v>117</v>
      </c>
      <c r="B322" s="47"/>
      <c r="C322" s="47"/>
      <c r="D322" s="47"/>
      <c r="E322" s="47"/>
      <c r="F322" s="47"/>
      <c r="G322" s="47">
        <f t="shared" si="11"/>
        <v>1.7844295005732665E-34</v>
      </c>
      <c r="H322" s="47"/>
      <c r="I322" s="47"/>
      <c r="J322" s="47"/>
      <c r="K322" s="47"/>
      <c r="L322" s="47"/>
    </row>
    <row r="323" spans="1:12">
      <c r="A323" s="47">
        <v>118</v>
      </c>
      <c r="B323" s="47"/>
      <c r="C323" s="47"/>
      <c r="D323" s="47"/>
      <c r="E323" s="47"/>
      <c r="F323" s="47"/>
      <c r="G323" s="47">
        <f t="shared" si="11"/>
        <v>5.7918347349116748E-34</v>
      </c>
      <c r="H323" s="47"/>
      <c r="I323" s="47"/>
      <c r="J323" s="47"/>
      <c r="K323" s="47"/>
      <c r="L323" s="47"/>
    </row>
    <row r="324" spans="1:12">
      <c r="A324" s="47">
        <v>119</v>
      </c>
      <c r="B324" s="47"/>
      <c r="C324" s="47"/>
      <c r="D324" s="47"/>
      <c r="E324" s="47"/>
      <c r="F324" s="47"/>
      <c r="G324" s="47">
        <f t="shared" si="11"/>
        <v>1.8592276207867567E-33</v>
      </c>
      <c r="H324" s="47"/>
      <c r="I324" s="47"/>
      <c r="J324" s="47"/>
      <c r="K324" s="47"/>
      <c r="L324" s="47"/>
    </row>
    <row r="325" spans="1:12">
      <c r="A325" s="47">
        <v>120</v>
      </c>
      <c r="B325" s="47"/>
      <c r="C325" s="47"/>
      <c r="D325" s="47"/>
      <c r="E325" s="47"/>
      <c r="F325" s="47"/>
      <c r="G325" s="47">
        <f t="shared" si="11"/>
        <v>5.9030476959980184E-33</v>
      </c>
      <c r="H325" s="47"/>
      <c r="I325" s="47"/>
      <c r="J325" s="47"/>
      <c r="K325" s="47"/>
      <c r="L325" s="47"/>
    </row>
    <row r="326" spans="1:12">
      <c r="A326" s="47">
        <v>121</v>
      </c>
      <c r="B326" s="47"/>
      <c r="C326" s="47"/>
      <c r="D326" s="47"/>
      <c r="E326" s="47"/>
      <c r="F326" s="47"/>
      <c r="G326" s="47">
        <f t="shared" si="11"/>
        <v>1.8538496896522724E-32</v>
      </c>
      <c r="H326" s="47"/>
      <c r="I326" s="47"/>
      <c r="J326" s="47"/>
      <c r="K326" s="47"/>
      <c r="L326" s="47"/>
    </row>
    <row r="327" spans="1:12">
      <c r="A327" s="47">
        <v>122</v>
      </c>
      <c r="B327" s="47"/>
      <c r="C327" s="47"/>
      <c r="D327" s="47"/>
      <c r="E327" s="47"/>
      <c r="F327" s="47"/>
      <c r="G327" s="47">
        <f t="shared" si="11"/>
        <v>5.7590904293294551E-32</v>
      </c>
      <c r="H327" s="47"/>
      <c r="I327" s="47"/>
      <c r="J327" s="47"/>
      <c r="K327" s="47"/>
      <c r="L327" s="47"/>
    </row>
    <row r="328" spans="1:12">
      <c r="A328" s="47">
        <v>123</v>
      </c>
      <c r="B328" s="47"/>
      <c r="C328" s="47"/>
      <c r="D328" s="47"/>
      <c r="E328" s="47"/>
      <c r="F328" s="47"/>
      <c r="G328" s="47">
        <f t="shared" si="11"/>
        <v>1.7698668148671527E-31</v>
      </c>
      <c r="H328" s="47"/>
      <c r="I328" s="47"/>
      <c r="J328" s="47"/>
      <c r="K328" s="47"/>
      <c r="L328" s="47"/>
    </row>
    <row r="329" spans="1:12">
      <c r="A329" s="47">
        <v>124</v>
      </c>
      <c r="B329" s="47"/>
      <c r="C329" s="47"/>
      <c r="D329" s="47"/>
      <c r="E329" s="47"/>
      <c r="F329" s="47"/>
      <c r="G329" s="47">
        <f t="shared" si="11"/>
        <v>5.3809660419752216E-31</v>
      </c>
      <c r="H329" s="47"/>
      <c r="I329" s="47"/>
      <c r="J329" s="47"/>
      <c r="K329" s="47"/>
      <c r="L329" s="47"/>
    </row>
    <row r="330" spans="1:12">
      <c r="A330" s="47">
        <v>125</v>
      </c>
      <c r="B330" s="47"/>
      <c r="C330" s="47"/>
      <c r="D330" s="47"/>
      <c r="E330" s="47"/>
      <c r="F330" s="47"/>
      <c r="G330" s="47">
        <f t="shared" si="11"/>
        <v>1.6185945854260903E-30</v>
      </c>
      <c r="H330" s="47"/>
      <c r="I330" s="47"/>
      <c r="J330" s="47"/>
      <c r="K330" s="47"/>
      <c r="L330" s="47"/>
    </row>
    <row r="331" spans="1:12">
      <c r="A331" s="47">
        <v>126</v>
      </c>
      <c r="B331" s="47"/>
      <c r="C331" s="47"/>
      <c r="D331" s="47"/>
      <c r="E331" s="47"/>
      <c r="F331" s="47"/>
      <c r="G331" s="47">
        <f t="shared" si="11"/>
        <v>4.817245789958785E-30</v>
      </c>
      <c r="H331" s="47"/>
      <c r="I331" s="47"/>
      <c r="J331" s="47"/>
      <c r="K331" s="47"/>
      <c r="L331" s="47"/>
    </row>
    <row r="332" spans="1:12">
      <c r="A332" s="47">
        <v>127</v>
      </c>
      <c r="B332" s="47"/>
      <c r="C332" s="47"/>
      <c r="D332" s="47"/>
      <c r="E332" s="47"/>
      <c r="F332" s="47"/>
      <c r="G332" s="47">
        <f t="shared" si="11"/>
        <v>1.4186219885390045E-29</v>
      </c>
      <c r="H332" s="47"/>
      <c r="I332" s="47"/>
      <c r="J332" s="47"/>
      <c r="K332" s="47"/>
      <c r="L332" s="47"/>
    </row>
    <row r="333" spans="1:12">
      <c r="A333" s="47">
        <v>128</v>
      </c>
      <c r="B333" s="47"/>
      <c r="C333" s="47"/>
      <c r="D333" s="47"/>
      <c r="E333" s="47"/>
      <c r="F333" s="47"/>
      <c r="G333" s="47">
        <f t="shared" ref="G333:G396" si="12">_xlfn.BINOM.DIST($A333,G$203,0.5,0)</f>
        <v>4.1339531384769733E-29</v>
      </c>
      <c r="H333" s="47"/>
      <c r="I333" s="47"/>
      <c r="J333" s="47"/>
      <c r="K333" s="47"/>
      <c r="L333" s="47"/>
    </row>
    <row r="334" spans="1:12">
      <c r="A334" s="47">
        <v>129</v>
      </c>
      <c r="B334" s="47"/>
      <c r="C334" s="47"/>
      <c r="D334" s="47"/>
      <c r="E334" s="47"/>
      <c r="F334" s="47"/>
      <c r="G334" s="47">
        <f t="shared" si="12"/>
        <v>1.192116719002682E-28</v>
      </c>
      <c r="H334" s="47"/>
      <c r="I334" s="47"/>
      <c r="J334" s="47"/>
      <c r="K334" s="47"/>
      <c r="L334" s="47"/>
    </row>
    <row r="335" spans="1:12">
      <c r="A335" s="47">
        <v>130</v>
      </c>
      <c r="B335" s="47"/>
      <c r="C335" s="47"/>
      <c r="D335" s="47"/>
      <c r="E335" s="47"/>
      <c r="F335" s="47"/>
      <c r="G335" s="47">
        <f t="shared" si="12"/>
        <v>3.4021177134614431E-28</v>
      </c>
      <c r="H335" s="47"/>
      <c r="I335" s="47"/>
      <c r="J335" s="47"/>
      <c r="K335" s="47"/>
      <c r="L335" s="47"/>
    </row>
    <row r="336" spans="1:12">
      <c r="A336" s="47">
        <v>131</v>
      </c>
      <c r="B336" s="47"/>
      <c r="C336" s="47"/>
      <c r="D336" s="47"/>
      <c r="E336" s="47"/>
      <c r="F336" s="47"/>
      <c r="G336" s="47">
        <f t="shared" si="12"/>
        <v>9.6090347632116425E-28</v>
      </c>
      <c r="H336" s="47"/>
      <c r="I336" s="47"/>
      <c r="J336" s="47"/>
      <c r="K336" s="47"/>
      <c r="L336" s="47"/>
    </row>
    <row r="337" spans="1:12">
      <c r="A337" s="47">
        <v>132</v>
      </c>
      <c r="B337" s="47"/>
      <c r="C337" s="47"/>
      <c r="D337" s="47"/>
      <c r="E337" s="47"/>
      <c r="F337" s="47"/>
      <c r="G337" s="47">
        <f t="shared" si="12"/>
        <v>2.6861619906250846E-27</v>
      </c>
      <c r="H337" s="47"/>
      <c r="I337" s="47"/>
      <c r="J337" s="47"/>
      <c r="K337" s="47"/>
      <c r="L337" s="47"/>
    </row>
    <row r="338" spans="1:12">
      <c r="A338" s="47">
        <v>133</v>
      </c>
      <c r="B338" s="47"/>
      <c r="C338" s="47"/>
      <c r="D338" s="47"/>
      <c r="E338" s="47"/>
      <c r="F338" s="47"/>
      <c r="G338" s="47">
        <f t="shared" si="12"/>
        <v>7.4323880642859947E-27</v>
      </c>
      <c r="H338" s="47"/>
      <c r="I338" s="47"/>
      <c r="J338" s="47"/>
      <c r="K338" s="47"/>
      <c r="L338" s="47"/>
    </row>
    <row r="339" spans="1:12">
      <c r="A339" s="47">
        <v>134</v>
      </c>
      <c r="B339" s="47"/>
      <c r="C339" s="47"/>
      <c r="D339" s="47"/>
      <c r="E339" s="47"/>
      <c r="F339" s="47"/>
      <c r="G339" s="47">
        <f t="shared" si="12"/>
        <v>2.035586880293189E-26</v>
      </c>
      <c r="H339" s="47"/>
      <c r="I339" s="47"/>
      <c r="J339" s="47"/>
      <c r="K339" s="47"/>
      <c r="L339" s="47"/>
    </row>
    <row r="340" spans="1:12">
      <c r="A340" s="47">
        <v>135</v>
      </c>
      <c r="B340" s="47"/>
      <c r="C340" s="47"/>
      <c r="D340" s="47"/>
      <c r="E340" s="47"/>
      <c r="F340" s="47"/>
      <c r="G340" s="47">
        <f t="shared" si="12"/>
        <v>5.5187022087951001E-26</v>
      </c>
      <c r="H340" s="47"/>
      <c r="I340" s="47"/>
      <c r="J340" s="47"/>
      <c r="K340" s="47"/>
      <c r="L340" s="47"/>
    </row>
    <row r="341" spans="1:12">
      <c r="A341" s="47">
        <v>136</v>
      </c>
      <c r="B341" s="47"/>
      <c r="C341" s="47"/>
      <c r="D341" s="47"/>
      <c r="E341" s="47"/>
      <c r="F341" s="47"/>
      <c r="G341" s="47">
        <f t="shared" si="12"/>
        <v>1.4811222839780428E-25</v>
      </c>
      <c r="H341" s="47"/>
      <c r="I341" s="47"/>
      <c r="J341" s="47"/>
      <c r="K341" s="47"/>
      <c r="L341" s="47"/>
    </row>
    <row r="342" spans="1:12">
      <c r="A342" s="47">
        <v>137</v>
      </c>
      <c r="B342" s="47"/>
      <c r="C342" s="47"/>
      <c r="D342" s="47"/>
      <c r="E342" s="47"/>
      <c r="F342" s="47"/>
      <c r="G342" s="47">
        <f t="shared" si="12"/>
        <v>3.9352446085256231E-25</v>
      </c>
      <c r="H342" s="47"/>
      <c r="I342" s="47"/>
      <c r="J342" s="47"/>
      <c r="K342" s="47"/>
      <c r="L342" s="47"/>
    </row>
    <row r="343" spans="1:12">
      <c r="A343" s="47">
        <v>138</v>
      </c>
      <c r="B343" s="47"/>
      <c r="C343" s="47"/>
      <c r="D343" s="47"/>
      <c r="E343" s="47"/>
      <c r="F343" s="47"/>
      <c r="G343" s="47">
        <f t="shared" si="12"/>
        <v>1.0351404296338981E-24</v>
      </c>
      <c r="H343" s="47"/>
      <c r="I343" s="47"/>
      <c r="J343" s="47"/>
      <c r="K343" s="47"/>
      <c r="L343" s="47"/>
    </row>
    <row r="344" spans="1:12">
      <c r="A344" s="47">
        <v>139</v>
      </c>
      <c r="B344" s="47"/>
      <c r="C344" s="47"/>
      <c r="D344" s="47"/>
      <c r="E344" s="47"/>
      <c r="F344" s="47"/>
      <c r="G344" s="47">
        <f t="shared" si="12"/>
        <v>2.6958333491185825E-24</v>
      </c>
      <c r="H344" s="47"/>
      <c r="I344" s="47"/>
      <c r="J344" s="47"/>
      <c r="K344" s="47"/>
      <c r="L344" s="47"/>
    </row>
    <row r="345" spans="1:12">
      <c r="A345" s="47">
        <v>140</v>
      </c>
      <c r="B345" s="47"/>
      <c r="C345" s="47"/>
      <c r="D345" s="47"/>
      <c r="E345" s="47"/>
      <c r="F345" s="47"/>
      <c r="G345" s="47">
        <f t="shared" si="12"/>
        <v>6.951398850227177E-24</v>
      </c>
      <c r="H345" s="47"/>
      <c r="I345" s="47"/>
      <c r="J345" s="47"/>
      <c r="K345" s="47"/>
      <c r="L345" s="47"/>
    </row>
    <row r="346" spans="1:12">
      <c r="A346" s="47">
        <v>141</v>
      </c>
      <c r="B346" s="47"/>
      <c r="C346" s="47"/>
      <c r="D346" s="47"/>
      <c r="E346" s="47"/>
      <c r="F346" s="47"/>
      <c r="G346" s="47">
        <f t="shared" si="12"/>
        <v>1.7748252383558776E-23</v>
      </c>
      <c r="H346" s="47"/>
      <c r="I346" s="47"/>
      <c r="J346" s="47"/>
      <c r="K346" s="47"/>
      <c r="L346" s="47"/>
    </row>
    <row r="347" spans="1:12">
      <c r="A347" s="47">
        <v>142</v>
      </c>
      <c r="B347" s="47"/>
      <c r="C347" s="47"/>
      <c r="D347" s="47"/>
      <c r="E347" s="47"/>
      <c r="F347" s="47"/>
      <c r="G347" s="47">
        <f t="shared" si="12"/>
        <v>4.4870581730265445E-23</v>
      </c>
      <c r="H347" s="47"/>
      <c r="I347" s="47"/>
      <c r="J347" s="47"/>
      <c r="K347" s="47"/>
      <c r="L347" s="47"/>
    </row>
    <row r="348" spans="1:12">
      <c r="A348" s="47">
        <v>143</v>
      </c>
      <c r="B348" s="47"/>
      <c r="C348" s="47"/>
      <c r="D348" s="47"/>
      <c r="E348" s="47"/>
      <c r="F348" s="47"/>
      <c r="G348" s="47">
        <f t="shared" si="12"/>
        <v>1.1233334447157417E-22</v>
      </c>
      <c r="H348" s="47"/>
      <c r="I348" s="47"/>
      <c r="J348" s="47"/>
      <c r="K348" s="47"/>
      <c r="L348" s="47"/>
    </row>
    <row r="349" spans="1:12">
      <c r="A349" s="47">
        <v>144</v>
      </c>
      <c r="B349" s="47"/>
      <c r="C349" s="47"/>
      <c r="D349" s="47"/>
      <c r="E349" s="47"/>
      <c r="F349" s="47"/>
      <c r="G349" s="47">
        <f t="shared" si="12"/>
        <v>2.7849308316911138E-22</v>
      </c>
      <c r="H349" s="47"/>
      <c r="I349" s="47"/>
      <c r="J349" s="47"/>
      <c r="K349" s="47"/>
      <c r="L349" s="47"/>
    </row>
    <row r="350" spans="1:12">
      <c r="A350" s="47">
        <v>145</v>
      </c>
      <c r="B350" s="47"/>
      <c r="C350" s="47"/>
      <c r="D350" s="47"/>
      <c r="E350" s="47"/>
      <c r="F350" s="47"/>
      <c r="G350" s="47">
        <f t="shared" si="12"/>
        <v>6.837485352289765E-22</v>
      </c>
      <c r="H350" s="47"/>
      <c r="I350" s="47"/>
      <c r="J350" s="47"/>
      <c r="K350" s="47"/>
      <c r="L350" s="47"/>
    </row>
    <row r="351" spans="1:12">
      <c r="A351" s="47">
        <v>146</v>
      </c>
      <c r="B351" s="47"/>
      <c r="C351" s="47"/>
      <c r="D351" s="47"/>
      <c r="E351" s="47"/>
      <c r="F351" s="47"/>
      <c r="G351" s="47">
        <f t="shared" si="12"/>
        <v>1.6625392466184146E-21</v>
      </c>
      <c r="H351" s="47"/>
      <c r="I351" s="47"/>
      <c r="J351" s="47"/>
      <c r="K351" s="47"/>
      <c r="L351" s="47"/>
    </row>
    <row r="352" spans="1:12">
      <c r="A352" s="47">
        <v>147</v>
      </c>
      <c r="B352" s="47"/>
      <c r="C352" s="47"/>
      <c r="D352" s="47"/>
      <c r="E352" s="47"/>
      <c r="F352" s="47"/>
      <c r="G352" s="47">
        <f t="shared" si="12"/>
        <v>4.0036659408361769E-21</v>
      </c>
      <c r="H352" s="47"/>
      <c r="I352" s="47"/>
      <c r="J352" s="47"/>
      <c r="K352" s="47"/>
      <c r="L352" s="47"/>
    </row>
    <row r="353" spans="1:12">
      <c r="A353" s="47">
        <v>148</v>
      </c>
      <c r="B353" s="47"/>
      <c r="C353" s="47"/>
      <c r="D353" s="47"/>
      <c r="E353" s="47"/>
      <c r="F353" s="47"/>
      <c r="G353" s="47">
        <f t="shared" si="12"/>
        <v>9.5492843048324431E-21</v>
      </c>
      <c r="H353" s="47"/>
      <c r="I353" s="47"/>
      <c r="J353" s="47"/>
      <c r="K353" s="47"/>
      <c r="L353" s="47"/>
    </row>
    <row r="354" spans="1:12">
      <c r="A354" s="47">
        <v>149</v>
      </c>
      <c r="B354" s="47"/>
      <c r="C354" s="47"/>
      <c r="D354" s="47"/>
      <c r="E354" s="47"/>
      <c r="F354" s="47"/>
      <c r="G354" s="47">
        <f t="shared" si="12"/>
        <v>2.2559383055711175E-20</v>
      </c>
      <c r="H354" s="47"/>
      <c r="I354" s="47"/>
      <c r="J354" s="47"/>
      <c r="K354" s="47"/>
      <c r="L354" s="47"/>
    </row>
    <row r="355" spans="1:12">
      <c r="A355" s="47">
        <v>150</v>
      </c>
      <c r="B355" s="47"/>
      <c r="C355" s="47"/>
      <c r="D355" s="47"/>
      <c r="E355" s="47"/>
      <c r="F355" s="47"/>
      <c r="G355" s="47">
        <f t="shared" si="12"/>
        <v>5.2788956350363998E-20</v>
      </c>
      <c r="H355" s="47"/>
      <c r="I355" s="47"/>
      <c r="J355" s="47"/>
      <c r="K355" s="47"/>
      <c r="L355" s="47"/>
    </row>
    <row r="356" spans="1:12">
      <c r="A356" s="47">
        <v>151</v>
      </c>
      <c r="B356" s="47"/>
      <c r="C356" s="47"/>
      <c r="D356" s="47"/>
      <c r="E356" s="47"/>
      <c r="F356" s="47"/>
      <c r="G356" s="47">
        <f t="shared" si="12"/>
        <v>1.2235850809686928E-19</v>
      </c>
      <c r="H356" s="47"/>
      <c r="I356" s="47"/>
      <c r="J356" s="47"/>
      <c r="K356" s="47"/>
      <c r="L356" s="47"/>
    </row>
    <row r="357" spans="1:12">
      <c r="A357" s="47">
        <v>152</v>
      </c>
      <c r="B357" s="47"/>
      <c r="C357" s="47"/>
      <c r="D357" s="47"/>
      <c r="E357" s="47"/>
      <c r="F357" s="47"/>
      <c r="G357" s="47">
        <f t="shared" si="12"/>
        <v>2.8094157451189118E-19</v>
      </c>
      <c r="H357" s="47"/>
      <c r="I357" s="47"/>
      <c r="J357" s="47"/>
      <c r="K357" s="47"/>
      <c r="L357" s="47"/>
    </row>
    <row r="358" spans="1:12">
      <c r="A358" s="47">
        <v>153</v>
      </c>
      <c r="B358" s="47"/>
      <c r="C358" s="47"/>
      <c r="D358" s="47"/>
      <c r="E358" s="47"/>
      <c r="F358" s="47"/>
      <c r="G358" s="47">
        <f t="shared" si="12"/>
        <v>6.3900436555646734E-19</v>
      </c>
      <c r="H358" s="47"/>
      <c r="I358" s="47"/>
      <c r="J358" s="47"/>
      <c r="K358" s="47"/>
      <c r="L358" s="47"/>
    </row>
    <row r="359" spans="1:12">
      <c r="A359" s="47">
        <v>154</v>
      </c>
      <c r="B359" s="47"/>
      <c r="C359" s="47"/>
      <c r="D359" s="47"/>
      <c r="E359" s="47"/>
      <c r="F359" s="47"/>
      <c r="G359" s="47">
        <f t="shared" si="12"/>
        <v>1.4398345120006125E-18</v>
      </c>
      <c r="H359" s="47"/>
      <c r="I359" s="47"/>
      <c r="J359" s="47"/>
      <c r="K359" s="47"/>
      <c r="L359" s="47"/>
    </row>
    <row r="360" spans="1:12">
      <c r="A360" s="47">
        <v>155</v>
      </c>
      <c r="B360" s="47"/>
      <c r="C360" s="47"/>
      <c r="D360" s="47"/>
      <c r="E360" s="47"/>
      <c r="F360" s="47"/>
      <c r="G360" s="47">
        <f t="shared" si="12"/>
        <v>3.2140822009819778E-18</v>
      </c>
      <c r="H360" s="47"/>
      <c r="I360" s="47"/>
      <c r="J360" s="47"/>
      <c r="K360" s="47"/>
      <c r="L360" s="47"/>
    </row>
    <row r="361" spans="1:12">
      <c r="A361" s="47">
        <v>156</v>
      </c>
      <c r="B361" s="47"/>
      <c r="C361" s="47"/>
      <c r="D361" s="47"/>
      <c r="E361" s="47"/>
      <c r="F361" s="47"/>
      <c r="G361" s="47">
        <f t="shared" si="12"/>
        <v>7.1080664060177589E-18</v>
      </c>
      <c r="H361" s="47"/>
      <c r="I361" s="47"/>
      <c r="J361" s="47"/>
      <c r="K361" s="47"/>
      <c r="L361" s="47"/>
    </row>
    <row r="362" spans="1:12">
      <c r="A362" s="47">
        <v>157</v>
      </c>
      <c r="B362" s="47"/>
      <c r="C362" s="47"/>
      <c r="D362" s="47"/>
      <c r="E362" s="47"/>
      <c r="F362" s="47"/>
      <c r="G362" s="47">
        <f t="shared" si="12"/>
        <v>1.5574362061593165E-17</v>
      </c>
      <c r="H362" s="47"/>
      <c r="I362" s="47"/>
      <c r="J362" s="47"/>
      <c r="K362" s="47"/>
      <c r="L362" s="47"/>
    </row>
    <row r="363" spans="1:12">
      <c r="A363" s="47">
        <v>158</v>
      </c>
      <c r="B363" s="47"/>
      <c r="C363" s="47"/>
      <c r="D363" s="47"/>
      <c r="E363" s="47"/>
      <c r="F363" s="47"/>
      <c r="G363" s="47">
        <f t="shared" si="12"/>
        <v>3.3810165741306468E-17</v>
      </c>
      <c r="H363" s="47"/>
      <c r="I363" s="47"/>
      <c r="J363" s="47"/>
      <c r="K363" s="47"/>
      <c r="L363" s="47"/>
    </row>
    <row r="364" spans="1:12">
      <c r="A364" s="47">
        <v>159</v>
      </c>
      <c r="B364" s="47"/>
      <c r="C364" s="47"/>
      <c r="D364" s="47"/>
      <c r="E364" s="47"/>
      <c r="F364" s="47"/>
      <c r="G364" s="47">
        <f t="shared" si="12"/>
        <v>7.2723752726584632E-17</v>
      </c>
      <c r="H364" s="47"/>
      <c r="I364" s="47"/>
      <c r="J364" s="47"/>
      <c r="K364" s="47"/>
      <c r="L364" s="47"/>
    </row>
    <row r="365" spans="1:12">
      <c r="A365" s="47">
        <v>160</v>
      </c>
      <c r="B365" s="47"/>
      <c r="C365" s="47"/>
      <c r="D365" s="47"/>
      <c r="E365" s="47"/>
      <c r="F365" s="47"/>
      <c r="G365" s="47">
        <f t="shared" si="12"/>
        <v>1.5499249799853142E-16</v>
      </c>
      <c r="H365" s="47"/>
      <c r="I365" s="47"/>
      <c r="J365" s="47"/>
      <c r="K365" s="47"/>
      <c r="L365" s="47"/>
    </row>
    <row r="366" spans="1:12">
      <c r="A366" s="47">
        <v>161</v>
      </c>
      <c r="B366" s="47"/>
      <c r="C366" s="47"/>
      <c r="D366" s="47"/>
      <c r="E366" s="47"/>
      <c r="F366" s="47"/>
      <c r="G366" s="47">
        <f t="shared" si="12"/>
        <v>3.273133498105605E-16</v>
      </c>
      <c r="H366" s="47"/>
      <c r="I366" s="47"/>
      <c r="J366" s="47"/>
      <c r="K366" s="47"/>
      <c r="L366" s="47"/>
    </row>
    <row r="367" spans="1:12">
      <c r="A367" s="47">
        <v>162</v>
      </c>
      <c r="B367" s="47"/>
      <c r="C367" s="47"/>
      <c r="D367" s="47"/>
      <c r="E367" s="47"/>
      <c r="F367" s="47"/>
      <c r="G367" s="47">
        <f t="shared" si="12"/>
        <v>6.8493349127026192E-16</v>
      </c>
      <c r="H367" s="47"/>
      <c r="I367" s="47"/>
      <c r="J367" s="47"/>
      <c r="K367" s="47"/>
      <c r="L367" s="47"/>
    </row>
    <row r="368" spans="1:12">
      <c r="A368" s="47">
        <v>163</v>
      </c>
      <c r="B368" s="47"/>
      <c r="C368" s="47"/>
      <c r="D368" s="47"/>
      <c r="E368" s="47"/>
      <c r="F368" s="47"/>
      <c r="G368" s="47">
        <f t="shared" si="12"/>
        <v>1.4202915340450767E-15</v>
      </c>
      <c r="H368" s="47"/>
      <c r="I368" s="47"/>
      <c r="J368" s="47"/>
      <c r="K368" s="47"/>
      <c r="L368" s="47"/>
    </row>
    <row r="369" spans="1:12">
      <c r="A369" s="47">
        <v>164</v>
      </c>
      <c r="B369" s="47"/>
      <c r="C369" s="47"/>
      <c r="D369" s="47"/>
      <c r="E369" s="47"/>
      <c r="F369" s="47"/>
      <c r="G369" s="47">
        <f t="shared" si="12"/>
        <v>2.9185258961779497E-15</v>
      </c>
      <c r="H369" s="47"/>
      <c r="I369" s="47"/>
      <c r="J369" s="47"/>
      <c r="K369" s="47"/>
      <c r="L369" s="47"/>
    </row>
    <row r="370" spans="1:12">
      <c r="A370" s="47">
        <v>165</v>
      </c>
      <c r="B370" s="47"/>
      <c r="C370" s="47"/>
      <c r="D370" s="47"/>
      <c r="E370" s="47"/>
      <c r="F370" s="47"/>
      <c r="G370" s="47">
        <f t="shared" si="12"/>
        <v>5.9431800067623039E-15</v>
      </c>
      <c r="H370" s="47"/>
      <c r="I370" s="47"/>
      <c r="J370" s="47"/>
      <c r="K370" s="47"/>
      <c r="L370" s="47"/>
    </row>
    <row r="371" spans="1:12">
      <c r="A371" s="47">
        <v>166</v>
      </c>
      <c r="B371" s="47"/>
      <c r="C371" s="47"/>
      <c r="D371" s="47"/>
      <c r="E371" s="47"/>
      <c r="F371" s="47"/>
      <c r="G371" s="47">
        <f t="shared" si="12"/>
        <v>1.1993766881117021E-14</v>
      </c>
      <c r="H371" s="47"/>
      <c r="I371" s="47"/>
      <c r="J371" s="47"/>
      <c r="K371" s="47"/>
      <c r="L371" s="47"/>
    </row>
    <row r="372" spans="1:12">
      <c r="A372" s="47">
        <v>167</v>
      </c>
      <c r="B372" s="47"/>
      <c r="C372" s="47"/>
      <c r="D372" s="47"/>
      <c r="E372" s="47"/>
      <c r="F372" s="47"/>
      <c r="G372" s="47">
        <f t="shared" si="12"/>
        <v>2.3987533762234193E-14</v>
      </c>
      <c r="H372" s="47"/>
      <c r="I372" s="47"/>
      <c r="J372" s="47"/>
      <c r="K372" s="47"/>
      <c r="L372" s="47"/>
    </row>
    <row r="373" spans="1:12">
      <c r="A373" s="47">
        <v>168</v>
      </c>
      <c r="B373" s="47"/>
      <c r="C373" s="47"/>
      <c r="D373" s="47"/>
      <c r="E373" s="47"/>
      <c r="F373" s="47"/>
      <c r="G373" s="47">
        <f t="shared" si="12"/>
        <v>4.7546718707285816E-14</v>
      </c>
      <c r="H373" s="47"/>
      <c r="I373" s="47"/>
      <c r="J373" s="47"/>
      <c r="K373" s="47"/>
      <c r="L373" s="47"/>
    </row>
    <row r="374" spans="1:12">
      <c r="A374" s="47">
        <v>169</v>
      </c>
      <c r="B374" s="47"/>
      <c r="C374" s="47"/>
      <c r="D374" s="47"/>
      <c r="E374" s="47"/>
      <c r="F374" s="47"/>
      <c r="G374" s="47">
        <f t="shared" si="12"/>
        <v>9.3405388229695457E-14</v>
      </c>
      <c r="H374" s="47"/>
      <c r="I374" s="47"/>
      <c r="J374" s="47"/>
      <c r="K374" s="47"/>
      <c r="L374" s="47"/>
    </row>
    <row r="375" spans="1:12">
      <c r="A375" s="47">
        <v>170</v>
      </c>
      <c r="B375" s="47"/>
      <c r="C375" s="47"/>
      <c r="D375" s="47"/>
      <c r="E375" s="47"/>
      <c r="F375" s="47"/>
      <c r="G375" s="47">
        <f t="shared" si="12"/>
        <v>1.8186578531781535E-13</v>
      </c>
      <c r="H375" s="47"/>
      <c r="I375" s="47"/>
      <c r="J375" s="47"/>
      <c r="K375" s="47"/>
      <c r="L375" s="47"/>
    </row>
    <row r="376" spans="1:12">
      <c r="A376" s="47">
        <v>171</v>
      </c>
      <c r="B376" s="47"/>
      <c r="C376" s="47"/>
      <c r="D376" s="47"/>
      <c r="E376" s="47"/>
      <c r="F376" s="47"/>
      <c r="G376" s="47">
        <f t="shared" si="12"/>
        <v>3.5096905938527365E-13</v>
      </c>
      <c r="H376" s="47"/>
      <c r="I376" s="47"/>
      <c r="J376" s="47"/>
      <c r="K376" s="47"/>
      <c r="L376" s="47"/>
    </row>
    <row r="377" spans="1:12">
      <c r="A377" s="47">
        <v>172</v>
      </c>
      <c r="B377" s="47"/>
      <c r="C377" s="47"/>
      <c r="D377" s="47"/>
      <c r="E377" s="47"/>
      <c r="F377" s="47"/>
      <c r="G377" s="47">
        <f t="shared" si="12"/>
        <v>6.7133035196367016E-13</v>
      </c>
      <c r="H377" s="47"/>
      <c r="I377" s="47"/>
      <c r="J377" s="47"/>
      <c r="K377" s="47"/>
      <c r="L377" s="47"/>
    </row>
    <row r="378" spans="1:12">
      <c r="A378" s="47">
        <v>173</v>
      </c>
      <c r="B378" s="47"/>
      <c r="C378" s="47"/>
      <c r="D378" s="47"/>
      <c r="E378" s="47"/>
      <c r="F378" s="47"/>
      <c r="G378" s="47">
        <f t="shared" si="12"/>
        <v>1.2728113031450031E-12</v>
      </c>
      <c r="H378" s="47"/>
      <c r="I378" s="47"/>
      <c r="J378" s="47"/>
      <c r="K378" s="47"/>
      <c r="L378" s="47"/>
    </row>
    <row r="379" spans="1:12">
      <c r="A379" s="47">
        <v>174</v>
      </c>
      <c r="B379" s="47"/>
      <c r="C379" s="47"/>
      <c r="D379" s="47"/>
      <c r="E379" s="47"/>
      <c r="F379" s="47"/>
      <c r="G379" s="47">
        <f t="shared" si="12"/>
        <v>2.3920074490139415E-12</v>
      </c>
      <c r="H379" s="47"/>
      <c r="I379" s="47"/>
      <c r="J379" s="47"/>
      <c r="K379" s="47"/>
      <c r="L379" s="47"/>
    </row>
    <row r="380" spans="1:12">
      <c r="A380" s="47">
        <v>175</v>
      </c>
      <c r="B380" s="47"/>
      <c r="C380" s="47"/>
      <c r="D380" s="47"/>
      <c r="E380" s="47"/>
      <c r="F380" s="47"/>
      <c r="G380" s="47">
        <f t="shared" si="12"/>
        <v>4.4559681621630582E-12</v>
      </c>
      <c r="H380" s="47"/>
      <c r="I380" s="47"/>
      <c r="J380" s="47"/>
      <c r="K380" s="47"/>
      <c r="L380" s="47"/>
    </row>
    <row r="381" spans="1:12">
      <c r="A381" s="47">
        <v>176</v>
      </c>
      <c r="B381" s="47"/>
      <c r="C381" s="47"/>
      <c r="D381" s="47"/>
      <c r="E381" s="47"/>
      <c r="F381" s="47"/>
      <c r="G381" s="47">
        <f t="shared" si="12"/>
        <v>8.2283502994487628E-12</v>
      </c>
      <c r="H381" s="47"/>
      <c r="I381" s="47"/>
      <c r="J381" s="47"/>
      <c r="K381" s="47"/>
      <c r="L381" s="47"/>
    </row>
    <row r="382" spans="1:12">
      <c r="A382" s="47">
        <v>177</v>
      </c>
      <c r="B382" s="47"/>
      <c r="C382" s="47"/>
      <c r="D382" s="47"/>
      <c r="E382" s="47"/>
      <c r="F382" s="47"/>
      <c r="G382" s="47">
        <f t="shared" si="12"/>
        <v>1.5062064954923149E-11</v>
      </c>
      <c r="H382" s="47"/>
      <c r="I382" s="47"/>
      <c r="J382" s="47"/>
      <c r="K382" s="47"/>
      <c r="L382" s="47"/>
    </row>
    <row r="383" spans="1:12">
      <c r="A383" s="47">
        <v>178</v>
      </c>
      <c r="B383" s="47"/>
      <c r="C383" s="47"/>
      <c r="D383" s="47"/>
      <c r="E383" s="47"/>
      <c r="F383" s="47"/>
      <c r="G383" s="47">
        <f t="shared" si="12"/>
        <v>2.733172460921458E-11</v>
      </c>
      <c r="H383" s="47"/>
      <c r="I383" s="47"/>
      <c r="J383" s="47"/>
      <c r="K383" s="47"/>
      <c r="L383" s="47"/>
    </row>
    <row r="384" spans="1:12">
      <c r="A384" s="47">
        <v>179</v>
      </c>
      <c r="B384" s="47"/>
      <c r="C384" s="47"/>
      <c r="D384" s="47"/>
      <c r="E384" s="47"/>
      <c r="F384" s="47"/>
      <c r="G384" s="47">
        <f t="shared" si="12"/>
        <v>4.9166566056799822E-11</v>
      </c>
      <c r="H384" s="47"/>
      <c r="I384" s="47"/>
      <c r="J384" s="47"/>
      <c r="K384" s="47"/>
      <c r="L384" s="47"/>
    </row>
    <row r="385" spans="1:12">
      <c r="A385" s="47">
        <v>180</v>
      </c>
      <c r="B385" s="47"/>
      <c r="C385" s="47"/>
      <c r="D385" s="47"/>
      <c r="E385" s="47"/>
      <c r="F385" s="47"/>
      <c r="G385" s="47">
        <f t="shared" si="12"/>
        <v>8.7680376134625401E-11</v>
      </c>
      <c r="H385" s="47"/>
      <c r="I385" s="47"/>
      <c r="J385" s="47"/>
      <c r="K385" s="47"/>
      <c r="L385" s="47"/>
    </row>
    <row r="386" spans="1:12">
      <c r="A386" s="47">
        <v>181</v>
      </c>
      <c r="B386" s="47"/>
      <c r="C386" s="47"/>
      <c r="D386" s="47"/>
      <c r="E386" s="47"/>
      <c r="F386" s="47"/>
      <c r="G386" s="47">
        <f t="shared" si="12"/>
        <v>1.5501502963027822E-10</v>
      </c>
      <c r="H386" s="47"/>
      <c r="I386" s="47"/>
      <c r="J386" s="47"/>
      <c r="K386" s="47"/>
      <c r="L386" s="47"/>
    </row>
    <row r="387" spans="1:12">
      <c r="A387" s="47">
        <v>182</v>
      </c>
      <c r="B387" s="47"/>
      <c r="C387" s="47"/>
      <c r="D387" s="47"/>
      <c r="E387" s="47"/>
      <c r="F387" s="47"/>
      <c r="G387" s="47">
        <f t="shared" si="12"/>
        <v>2.7170216731900563E-10</v>
      </c>
      <c r="H387" s="47"/>
      <c r="I387" s="47"/>
      <c r="J387" s="47"/>
      <c r="K387" s="47"/>
      <c r="L387" s="47"/>
    </row>
    <row r="388" spans="1:12">
      <c r="A388" s="47">
        <v>183</v>
      </c>
      <c r="B388" s="47"/>
      <c r="C388" s="47"/>
      <c r="D388" s="47"/>
      <c r="E388" s="47"/>
      <c r="F388" s="47"/>
      <c r="G388" s="47">
        <f t="shared" si="12"/>
        <v>4.7213819239039335E-10</v>
      </c>
      <c r="H388" s="47"/>
      <c r="I388" s="47"/>
      <c r="J388" s="47"/>
      <c r="K388" s="47"/>
      <c r="L388" s="47"/>
    </row>
    <row r="389" spans="1:12">
      <c r="A389" s="47">
        <v>184</v>
      </c>
      <c r="B389" s="47"/>
      <c r="C389" s="47"/>
      <c r="D389" s="47"/>
      <c r="E389" s="47"/>
      <c r="F389" s="47"/>
      <c r="G389" s="47">
        <f t="shared" si="12"/>
        <v>8.1341199449867476E-10</v>
      </c>
      <c r="H389" s="47"/>
      <c r="I389" s="47"/>
      <c r="J389" s="47"/>
      <c r="K389" s="47"/>
      <c r="L389" s="47"/>
    </row>
    <row r="390" spans="1:12">
      <c r="A390" s="47">
        <v>185</v>
      </c>
      <c r="B390" s="47"/>
      <c r="C390" s="47"/>
      <c r="D390" s="47"/>
      <c r="E390" s="47"/>
      <c r="F390" s="47"/>
      <c r="G390" s="47">
        <f t="shared" si="12"/>
        <v>1.3893956230355687E-9</v>
      </c>
      <c r="H390" s="47"/>
      <c r="I390" s="47"/>
      <c r="J390" s="47"/>
      <c r="K390" s="47"/>
      <c r="L390" s="47"/>
    </row>
    <row r="391" spans="1:12">
      <c r="A391" s="47">
        <v>186</v>
      </c>
      <c r="B391" s="47"/>
      <c r="C391" s="47"/>
      <c r="D391" s="47"/>
      <c r="E391" s="47"/>
      <c r="F391" s="47"/>
      <c r="G391" s="47">
        <f t="shared" si="12"/>
        <v>2.353008716431195E-9</v>
      </c>
      <c r="H391" s="47"/>
      <c r="I391" s="47"/>
      <c r="J391" s="47"/>
      <c r="K391" s="47"/>
      <c r="L391" s="47"/>
    </row>
    <row r="392" spans="1:12">
      <c r="A392" s="47">
        <v>187</v>
      </c>
      <c r="B392" s="47"/>
      <c r="C392" s="47"/>
      <c r="D392" s="47"/>
      <c r="E392" s="47"/>
      <c r="F392" s="47"/>
      <c r="G392" s="47">
        <f t="shared" si="12"/>
        <v>3.9510413741144317E-9</v>
      </c>
      <c r="H392" s="47"/>
      <c r="I392" s="47"/>
      <c r="J392" s="47"/>
      <c r="K392" s="47"/>
      <c r="L392" s="47"/>
    </row>
    <row r="393" spans="1:12">
      <c r="A393" s="47">
        <v>188</v>
      </c>
      <c r="B393" s="47"/>
      <c r="C393" s="47"/>
      <c r="D393" s="47"/>
      <c r="E393" s="47"/>
      <c r="F393" s="47"/>
      <c r="G393" s="47">
        <f t="shared" si="12"/>
        <v>6.5780635643500953E-9</v>
      </c>
      <c r="H393" s="47"/>
      <c r="I393" s="47"/>
      <c r="J393" s="47"/>
      <c r="K393" s="47"/>
      <c r="L393" s="47"/>
    </row>
    <row r="394" spans="1:12">
      <c r="A394" s="47">
        <v>189</v>
      </c>
      <c r="B394" s="47"/>
      <c r="C394" s="47"/>
      <c r="D394" s="47"/>
      <c r="E394" s="47"/>
      <c r="F394" s="47"/>
      <c r="G394" s="47">
        <f t="shared" si="12"/>
        <v>1.085902556654626E-8</v>
      </c>
      <c r="H394" s="47"/>
      <c r="I394" s="47"/>
      <c r="J394" s="47"/>
      <c r="K394" s="47"/>
      <c r="L394" s="47"/>
    </row>
    <row r="395" spans="1:12">
      <c r="A395" s="47">
        <v>190</v>
      </c>
      <c r="B395" s="47"/>
      <c r="C395" s="47"/>
      <c r="D395" s="47"/>
      <c r="E395" s="47"/>
      <c r="F395" s="47"/>
      <c r="G395" s="47">
        <f t="shared" si="12"/>
        <v>1.7774510269452144E-8</v>
      </c>
      <c r="H395" s="47"/>
      <c r="I395" s="47"/>
      <c r="J395" s="47"/>
      <c r="K395" s="47"/>
      <c r="L395" s="47"/>
    </row>
    <row r="396" spans="1:12">
      <c r="A396" s="47">
        <v>191</v>
      </c>
      <c r="B396" s="47"/>
      <c r="C396" s="47"/>
      <c r="D396" s="47"/>
      <c r="E396" s="47"/>
      <c r="F396" s="47"/>
      <c r="G396" s="47">
        <f t="shared" si="12"/>
        <v>2.8848681589163322E-8</v>
      </c>
      <c r="H396" s="47"/>
      <c r="I396" s="47"/>
      <c r="J396" s="47"/>
      <c r="K396" s="47"/>
      <c r="L396" s="47"/>
    </row>
    <row r="397" spans="1:12">
      <c r="A397" s="47">
        <v>192</v>
      </c>
      <c r="B397" s="47"/>
      <c r="C397" s="47"/>
      <c r="D397" s="47"/>
      <c r="E397" s="47"/>
      <c r="F397" s="47"/>
      <c r="G397" s="47">
        <f t="shared" ref="G397:G460" si="13">_xlfn.BINOM.DIST($A397,G$203,0.5,0)</f>
        <v>4.642834693255913E-8</v>
      </c>
      <c r="H397" s="47"/>
      <c r="I397" s="47"/>
      <c r="J397" s="47"/>
      <c r="K397" s="47"/>
      <c r="L397" s="47"/>
    </row>
    <row r="398" spans="1:12">
      <c r="A398" s="47">
        <v>193</v>
      </c>
      <c r="B398" s="47"/>
      <c r="C398" s="47"/>
      <c r="D398" s="47"/>
      <c r="E398" s="47"/>
      <c r="F398" s="47"/>
      <c r="G398" s="47">
        <f t="shared" si="13"/>
        <v>7.4092905985638256E-8</v>
      </c>
      <c r="H398" s="47"/>
      <c r="I398" s="47"/>
      <c r="J398" s="47"/>
      <c r="K398" s="47"/>
      <c r="L398" s="47"/>
    </row>
    <row r="399" spans="1:12">
      <c r="A399" s="47">
        <v>194</v>
      </c>
      <c r="B399" s="47"/>
      <c r="C399" s="47"/>
      <c r="D399" s="47"/>
      <c r="E399" s="47"/>
      <c r="F399" s="47"/>
      <c r="G399" s="47">
        <f t="shared" si="13"/>
        <v>1.1725011411129495E-7</v>
      </c>
      <c r="H399" s="47"/>
      <c r="I399" s="47"/>
      <c r="J399" s="47"/>
      <c r="K399" s="47"/>
      <c r="L399" s="47"/>
    </row>
    <row r="400" spans="1:12">
      <c r="A400" s="47">
        <v>195</v>
      </c>
      <c r="B400" s="47"/>
      <c r="C400" s="47"/>
      <c r="D400" s="47"/>
      <c r="E400" s="47"/>
      <c r="F400" s="47"/>
      <c r="G400" s="47">
        <f t="shared" si="13"/>
        <v>1.8399248675926282E-7</v>
      </c>
      <c r="H400" s="47"/>
      <c r="I400" s="47"/>
      <c r="J400" s="47"/>
      <c r="K400" s="47"/>
      <c r="L400" s="47"/>
    </row>
    <row r="401" spans="1:12">
      <c r="A401" s="47">
        <v>196</v>
      </c>
      <c r="B401" s="47"/>
      <c r="C401" s="47"/>
      <c r="D401" s="47"/>
      <c r="E401" s="47"/>
      <c r="F401" s="47"/>
      <c r="G401" s="47">
        <f t="shared" si="13"/>
        <v>2.8631483908966675E-7</v>
      </c>
      <c r="H401" s="47"/>
      <c r="I401" s="47"/>
      <c r="J401" s="47"/>
      <c r="K401" s="47"/>
      <c r="L401" s="47"/>
    </row>
    <row r="402" spans="1:12">
      <c r="A402" s="47">
        <v>197</v>
      </c>
      <c r="B402" s="47"/>
      <c r="C402" s="47"/>
      <c r="D402" s="47"/>
      <c r="E402" s="47"/>
      <c r="F402" s="47"/>
      <c r="G402" s="47">
        <f t="shared" si="13"/>
        <v>4.4182594458506777E-7</v>
      </c>
      <c r="H402" s="47"/>
      <c r="I402" s="47"/>
      <c r="J402" s="47"/>
      <c r="K402" s="47"/>
      <c r="L402" s="47"/>
    </row>
    <row r="403" spans="1:12">
      <c r="A403" s="47">
        <v>198</v>
      </c>
      <c r="B403" s="47"/>
      <c r="C403" s="47"/>
      <c r="D403" s="47"/>
      <c r="E403" s="47"/>
      <c r="F403" s="47"/>
      <c r="G403" s="47">
        <f t="shared" si="13"/>
        <v>6.7612758186502347E-7</v>
      </c>
      <c r="H403" s="47"/>
      <c r="I403" s="47"/>
      <c r="J403" s="47"/>
      <c r="K403" s="47"/>
      <c r="L403" s="47"/>
    </row>
    <row r="404" spans="1:12">
      <c r="A404" s="47">
        <v>199</v>
      </c>
      <c r="B404" s="47"/>
      <c r="C404" s="47"/>
      <c r="D404" s="47"/>
      <c r="E404" s="47"/>
      <c r="F404" s="47"/>
      <c r="G404" s="47">
        <f t="shared" si="13"/>
        <v>1.0260830639358741E-6</v>
      </c>
      <c r="H404" s="47"/>
      <c r="I404" s="47"/>
      <c r="J404" s="47"/>
      <c r="K404" s="47"/>
      <c r="L404" s="47"/>
    </row>
    <row r="405" spans="1:12">
      <c r="A405" s="47">
        <v>200</v>
      </c>
      <c r="B405" s="47"/>
      <c r="C405" s="47"/>
      <c r="D405" s="47"/>
      <c r="E405" s="47"/>
      <c r="F405" s="47"/>
      <c r="G405" s="47">
        <f t="shared" si="13"/>
        <v>1.5442550112234981E-6</v>
      </c>
      <c r="H405" s="47"/>
      <c r="I405" s="47"/>
      <c r="J405" s="47"/>
      <c r="K405" s="47"/>
      <c r="L405" s="47"/>
    </row>
    <row r="406" spans="1:12">
      <c r="A406" s="47">
        <v>201</v>
      </c>
      <c r="B406" s="47"/>
      <c r="C406" s="47"/>
      <c r="D406" s="47"/>
      <c r="E406" s="47"/>
      <c r="F406" s="47"/>
      <c r="G406" s="47">
        <f t="shared" si="13"/>
        <v>2.3048582257067153E-6</v>
      </c>
      <c r="H406" s="47"/>
      <c r="I406" s="47"/>
      <c r="J406" s="47"/>
      <c r="K406" s="47"/>
      <c r="L406" s="47"/>
    </row>
    <row r="407" spans="1:12">
      <c r="A407" s="47">
        <v>202</v>
      </c>
      <c r="B407" s="47"/>
      <c r="C407" s="47"/>
      <c r="D407" s="47"/>
      <c r="E407" s="47"/>
      <c r="F407" s="47"/>
      <c r="G407" s="47">
        <f t="shared" si="13"/>
        <v>3.4116465816153906E-6</v>
      </c>
      <c r="H407" s="47"/>
      <c r="I407" s="47"/>
      <c r="J407" s="47"/>
      <c r="K407" s="47"/>
      <c r="L407" s="47"/>
    </row>
    <row r="408" spans="1:12">
      <c r="A408" s="47">
        <v>203</v>
      </c>
      <c r="B408" s="47"/>
      <c r="C408" s="47"/>
      <c r="D408" s="47"/>
      <c r="E408" s="47"/>
      <c r="F408" s="47"/>
      <c r="G408" s="47">
        <f t="shared" si="13"/>
        <v>5.008229957248217E-6</v>
      </c>
      <c r="H408" s="47"/>
      <c r="I408" s="47"/>
      <c r="J408" s="47"/>
      <c r="K408" s="47"/>
      <c r="L408" s="47"/>
    </row>
    <row r="409" spans="1:12">
      <c r="A409" s="47">
        <v>204</v>
      </c>
      <c r="B409" s="47"/>
      <c r="C409" s="47"/>
      <c r="D409" s="47"/>
      <c r="E409" s="47"/>
      <c r="F409" s="47"/>
      <c r="G409" s="47">
        <f t="shared" si="13"/>
        <v>7.2913936142289277E-6</v>
      </c>
      <c r="H409" s="47"/>
      <c r="I409" s="47"/>
      <c r="J409" s="47"/>
      <c r="K409" s="47"/>
      <c r="L409" s="47"/>
    </row>
    <row r="410" spans="1:12">
      <c r="A410" s="47">
        <v>205</v>
      </c>
      <c r="B410" s="47"/>
      <c r="C410" s="47"/>
      <c r="D410" s="47"/>
      <c r="E410" s="47"/>
      <c r="F410" s="47"/>
      <c r="G410" s="47">
        <f t="shared" si="13"/>
        <v>1.0528061023472032E-5</v>
      </c>
      <c r="H410" s="47"/>
      <c r="I410" s="47"/>
      <c r="J410" s="47"/>
      <c r="K410" s="47"/>
      <c r="L410" s="47"/>
    </row>
    <row r="411" spans="1:12">
      <c r="A411" s="47">
        <v>206</v>
      </c>
      <c r="B411" s="47"/>
      <c r="C411" s="47"/>
      <c r="D411" s="47"/>
      <c r="E411" s="47"/>
      <c r="F411" s="47"/>
      <c r="G411" s="47">
        <f t="shared" si="13"/>
        <v>1.5076592242350726E-5</v>
      </c>
      <c r="H411" s="47"/>
      <c r="I411" s="47"/>
      <c r="J411" s="47"/>
      <c r="K411" s="47"/>
      <c r="L411" s="47"/>
    </row>
    <row r="412" spans="1:12">
      <c r="A412" s="47">
        <v>207</v>
      </c>
      <c r="B412" s="47"/>
      <c r="C412" s="47"/>
      <c r="D412" s="47"/>
      <c r="E412" s="47"/>
      <c r="F412" s="47"/>
      <c r="G412" s="47">
        <f t="shared" si="13"/>
        <v>2.1413131010874871E-5</v>
      </c>
      <c r="H412" s="47"/>
      <c r="I412" s="47"/>
      <c r="J412" s="47"/>
      <c r="K412" s="47"/>
      <c r="L412" s="47"/>
    </row>
    <row r="413" spans="1:12">
      <c r="A413" s="47">
        <v>208</v>
      </c>
      <c r="B413" s="47"/>
      <c r="C413" s="47"/>
      <c r="D413" s="47"/>
      <c r="E413" s="47"/>
      <c r="F413" s="47"/>
      <c r="G413" s="47">
        <f t="shared" si="13"/>
        <v>3.016368935666531E-5</v>
      </c>
      <c r="H413" s="47"/>
      <c r="I413" s="47"/>
      <c r="J413" s="47"/>
      <c r="K413" s="47"/>
      <c r="L413" s="47"/>
    </row>
    <row r="414" spans="1:12">
      <c r="A414" s="47">
        <v>209</v>
      </c>
      <c r="B414" s="47"/>
      <c r="C414" s="47"/>
      <c r="D414" s="47"/>
      <c r="E414" s="47"/>
      <c r="F414" s="47"/>
      <c r="G414" s="47">
        <f t="shared" si="13"/>
        <v>4.2142570775819916E-5</v>
      </c>
      <c r="H414" s="47"/>
      <c r="I414" s="47"/>
      <c r="J414" s="47"/>
      <c r="K414" s="47"/>
      <c r="L414" s="47"/>
    </row>
    <row r="415" spans="1:12">
      <c r="A415" s="47">
        <v>210</v>
      </c>
      <c r="B415" s="47"/>
      <c r="C415" s="47"/>
      <c r="D415" s="47"/>
      <c r="E415" s="47"/>
      <c r="F415" s="47"/>
      <c r="G415" s="47">
        <f t="shared" si="13"/>
        <v>5.8397562360778377E-5</v>
      </c>
      <c r="H415" s="47"/>
      <c r="I415" s="47"/>
      <c r="J415" s="47"/>
      <c r="K415" s="47"/>
      <c r="L415" s="47"/>
    </row>
    <row r="416" spans="1:12">
      <c r="A416" s="47">
        <v>211</v>
      </c>
      <c r="B416" s="47"/>
      <c r="C416" s="47"/>
      <c r="D416" s="47"/>
      <c r="E416" s="47"/>
      <c r="F416" s="47"/>
      <c r="G416" s="47">
        <f t="shared" si="13"/>
        <v>8.0262052533771344E-5</v>
      </c>
      <c r="H416" s="47"/>
      <c r="I416" s="47"/>
      <c r="J416" s="47"/>
      <c r="K416" s="47"/>
      <c r="L416" s="47"/>
    </row>
    <row r="417" spans="1:12">
      <c r="A417" s="47">
        <v>212</v>
      </c>
      <c r="B417" s="47"/>
      <c r="C417" s="47"/>
      <c r="D417" s="47"/>
      <c r="E417" s="47"/>
      <c r="F417" s="47"/>
      <c r="G417" s="47">
        <f t="shared" si="13"/>
        <v>1.0941383576537747E-4</v>
      </c>
      <c r="H417" s="47"/>
      <c r="I417" s="47"/>
      <c r="J417" s="47"/>
      <c r="K417" s="47"/>
      <c r="L417" s="47"/>
    </row>
    <row r="418" spans="1:12">
      <c r="A418" s="47">
        <v>213</v>
      </c>
      <c r="B418" s="47"/>
      <c r="C418" s="47"/>
      <c r="D418" s="47"/>
      <c r="E418" s="47"/>
      <c r="F418" s="47"/>
      <c r="G418" s="47">
        <f t="shared" si="13"/>
        <v>1.4793983427431137E-4</v>
      </c>
      <c r="H418" s="47"/>
      <c r="I418" s="47"/>
      <c r="J418" s="47"/>
      <c r="K418" s="47"/>
      <c r="L418" s="47"/>
    </row>
    <row r="419" spans="1:12">
      <c r="A419" s="47">
        <v>214</v>
      </c>
      <c r="B419" s="47"/>
      <c r="C419" s="47"/>
      <c r="D419" s="47"/>
      <c r="E419" s="47"/>
      <c r="F419" s="47"/>
      <c r="G419" s="47">
        <f t="shared" si="13"/>
        <v>1.9840529176041048E-4</v>
      </c>
      <c r="H419" s="47"/>
      <c r="I419" s="47"/>
      <c r="J419" s="47"/>
      <c r="K419" s="47"/>
      <c r="L419" s="47"/>
    </row>
    <row r="420" spans="1:12">
      <c r="A420" s="47">
        <v>215</v>
      </c>
      <c r="B420" s="47"/>
      <c r="C420" s="47"/>
      <c r="D420" s="47"/>
      <c r="E420" s="47"/>
      <c r="F420" s="47"/>
      <c r="G420" s="47">
        <f t="shared" si="13"/>
        <v>2.639251788068693E-4</v>
      </c>
      <c r="H420" s="47"/>
      <c r="I420" s="47"/>
      <c r="J420" s="47"/>
      <c r="K420" s="47"/>
      <c r="L420" s="47"/>
    </row>
    <row r="421" spans="1:12">
      <c r="A421" s="47">
        <v>216</v>
      </c>
      <c r="B421" s="47"/>
      <c r="C421" s="47"/>
      <c r="D421" s="47"/>
      <c r="E421" s="47"/>
      <c r="F421" s="47"/>
      <c r="G421" s="47">
        <f t="shared" si="13"/>
        <v>3.4823461092573155E-4</v>
      </c>
      <c r="H421" s="47"/>
      <c r="I421" s="47"/>
      <c r="J421" s="47"/>
      <c r="K421" s="47"/>
      <c r="L421" s="47"/>
    </row>
    <row r="422" spans="1:12">
      <c r="A422" s="47">
        <v>217</v>
      </c>
      <c r="B422" s="47"/>
      <c r="C422" s="47"/>
      <c r="D422" s="47"/>
      <c r="E422" s="47"/>
      <c r="F422" s="47"/>
      <c r="G422" s="47">
        <f t="shared" si="13"/>
        <v>4.557540530087944E-4</v>
      </c>
      <c r="H422" s="47"/>
      <c r="I422" s="47"/>
      <c r="J422" s="47"/>
      <c r="K422" s="47"/>
      <c r="L422" s="47"/>
    </row>
    <row r="423" spans="1:12">
      <c r="A423" s="47">
        <v>218</v>
      </c>
      <c r="B423" s="47"/>
      <c r="C423" s="47"/>
      <c r="D423" s="47"/>
      <c r="E423" s="47"/>
      <c r="F423" s="47"/>
      <c r="G423" s="47">
        <f t="shared" si="13"/>
        <v>5.9164402294260593E-4</v>
      </c>
      <c r="H423" s="47"/>
      <c r="I423" s="47"/>
      <c r="J423" s="47"/>
      <c r="K423" s="47"/>
      <c r="L423" s="47"/>
    </row>
    <row r="424" spans="1:12">
      <c r="A424" s="47">
        <v>219</v>
      </c>
      <c r="B424" s="47"/>
      <c r="C424" s="47"/>
      <c r="D424" s="47"/>
      <c r="E424" s="47"/>
      <c r="F424" s="47"/>
      <c r="G424" s="47">
        <f t="shared" si="13"/>
        <v>7.6184298844664071E-4</v>
      </c>
      <c r="H424" s="47"/>
      <c r="I424" s="47"/>
      <c r="J424" s="47"/>
      <c r="K424" s="47"/>
      <c r="L424" s="47"/>
    </row>
    <row r="425" spans="1:12">
      <c r="A425" s="47">
        <v>220</v>
      </c>
      <c r="B425" s="47"/>
      <c r="C425" s="47"/>
      <c r="D425" s="47"/>
      <c r="E425" s="47"/>
      <c r="F425" s="47"/>
      <c r="G425" s="47">
        <f t="shared" si="13"/>
        <v>9.7308127160684876E-4</v>
      </c>
      <c r="H425" s="47"/>
      <c r="I425" s="47"/>
      <c r="J425" s="47"/>
      <c r="K425" s="47"/>
      <c r="L425" s="47"/>
    </row>
    <row r="426" spans="1:12">
      <c r="A426" s="47">
        <v>221</v>
      </c>
      <c r="B426" s="47"/>
      <c r="C426" s="47"/>
      <c r="D426" s="47"/>
      <c r="E426" s="47"/>
      <c r="F426" s="47"/>
      <c r="G426" s="47">
        <f t="shared" si="13"/>
        <v>1.232863149547136E-3</v>
      </c>
      <c r="H426" s="47"/>
      <c r="I426" s="47"/>
      <c r="J426" s="47"/>
      <c r="K426" s="47"/>
      <c r="L426" s="47"/>
    </row>
    <row r="427" spans="1:12">
      <c r="A427" s="47">
        <v>222</v>
      </c>
      <c r="B427" s="47"/>
      <c r="C427" s="47"/>
      <c r="D427" s="47"/>
      <c r="E427" s="47"/>
      <c r="F427" s="47"/>
      <c r="G427" s="47">
        <f t="shared" si="13"/>
        <v>1.5494090933497835E-3</v>
      </c>
      <c r="H427" s="47"/>
      <c r="I427" s="47"/>
      <c r="J427" s="47"/>
      <c r="K427" s="47"/>
      <c r="L427" s="47"/>
    </row>
    <row r="428" spans="1:12">
      <c r="A428" s="47">
        <v>223</v>
      </c>
      <c r="B428" s="47"/>
      <c r="C428" s="47"/>
      <c r="D428" s="47"/>
      <c r="E428" s="47"/>
      <c r="F428" s="47"/>
      <c r="G428" s="47">
        <f t="shared" si="13"/>
        <v>1.9315503495571245E-3</v>
      </c>
      <c r="H428" s="47"/>
      <c r="I428" s="47"/>
      <c r="J428" s="47"/>
      <c r="K428" s="47"/>
      <c r="L428" s="47"/>
    </row>
    <row r="429" spans="1:12">
      <c r="A429" s="47">
        <v>224</v>
      </c>
      <c r="B429" s="47"/>
      <c r="C429" s="47"/>
      <c r="D429" s="47"/>
      <c r="E429" s="47"/>
      <c r="F429" s="47"/>
      <c r="G429" s="47">
        <f t="shared" si="13"/>
        <v>2.3885689590505605E-3</v>
      </c>
      <c r="H429" s="47"/>
      <c r="I429" s="47"/>
      <c r="J429" s="47"/>
      <c r="K429" s="47"/>
      <c r="L429" s="47"/>
    </row>
    <row r="430" spans="1:12">
      <c r="A430" s="47">
        <v>225</v>
      </c>
      <c r="B430" s="47"/>
      <c r="C430" s="47"/>
      <c r="D430" s="47"/>
      <c r="E430" s="47"/>
      <c r="F430" s="47"/>
      <c r="G430" s="47">
        <f t="shared" si="13"/>
        <v>2.92997792310202E-3</v>
      </c>
      <c r="H430" s="47"/>
      <c r="I430" s="47"/>
      <c r="J430" s="47"/>
      <c r="K430" s="47"/>
      <c r="L430" s="47"/>
    </row>
    <row r="431" spans="1:12">
      <c r="A431" s="47">
        <v>226</v>
      </c>
      <c r="B431" s="47"/>
      <c r="C431" s="47"/>
      <c r="D431" s="47"/>
      <c r="E431" s="47"/>
      <c r="F431" s="47"/>
      <c r="G431" s="47">
        <f t="shared" si="13"/>
        <v>3.5652386232435992E-3</v>
      </c>
      <c r="H431" s="47"/>
      <c r="I431" s="47"/>
      <c r="J431" s="47"/>
      <c r="K431" s="47"/>
      <c r="L431" s="47"/>
    </row>
    <row r="432" spans="1:12">
      <c r="A432" s="47">
        <v>227</v>
      </c>
      <c r="B432" s="47"/>
      <c r="C432" s="47"/>
      <c r="D432" s="47"/>
      <c r="E432" s="47"/>
      <c r="F432" s="47"/>
      <c r="G432" s="47">
        <f t="shared" si="13"/>
        <v>4.303415783122223E-3</v>
      </c>
      <c r="H432" s="47"/>
      <c r="I432" s="47"/>
      <c r="J432" s="47"/>
      <c r="K432" s="47"/>
      <c r="L432" s="47"/>
    </row>
    <row r="433" spans="1:12">
      <c r="A433" s="47">
        <v>228</v>
      </c>
      <c r="B433" s="47"/>
      <c r="C433" s="47"/>
      <c r="D433" s="47"/>
      <c r="E433" s="47"/>
      <c r="F433" s="47"/>
      <c r="G433" s="47">
        <f t="shared" si="13"/>
        <v>5.1527741613700438E-3</v>
      </c>
      <c r="H433" s="47"/>
      <c r="I433" s="47"/>
      <c r="J433" s="47"/>
      <c r="K433" s="47"/>
      <c r="L433" s="47"/>
    </row>
    <row r="434" spans="1:12">
      <c r="A434" s="47">
        <v>229</v>
      </c>
      <c r="B434" s="47"/>
      <c r="C434" s="47"/>
      <c r="D434" s="47"/>
      <c r="E434" s="47"/>
      <c r="F434" s="47"/>
      <c r="G434" s="47">
        <f t="shared" si="13"/>
        <v>6.1203256414526178E-3</v>
      </c>
      <c r="H434" s="47"/>
      <c r="I434" s="47"/>
      <c r="J434" s="47"/>
      <c r="K434" s="47"/>
      <c r="L434" s="47"/>
    </row>
    <row r="435" spans="1:12">
      <c r="A435" s="47">
        <v>230</v>
      </c>
      <c r="B435" s="47"/>
      <c r="C435" s="47"/>
      <c r="D435" s="47"/>
      <c r="E435" s="47"/>
      <c r="F435" s="47"/>
      <c r="G435" s="47">
        <f t="shared" si="13"/>
        <v>7.2113402123202804E-3</v>
      </c>
      <c r="H435" s="47"/>
      <c r="I435" s="47"/>
      <c r="J435" s="47"/>
      <c r="K435" s="47"/>
      <c r="L435" s="47"/>
    </row>
    <row r="436" spans="1:12">
      <c r="A436" s="47">
        <v>231</v>
      </c>
      <c r="B436" s="47"/>
      <c r="C436" s="47"/>
      <c r="D436" s="47"/>
      <c r="E436" s="47"/>
      <c r="F436" s="47"/>
      <c r="G436" s="47">
        <f t="shared" si="13"/>
        <v>8.428839209205544E-3</v>
      </c>
      <c r="H436" s="47"/>
      <c r="I436" s="47"/>
      <c r="J436" s="47"/>
      <c r="K436" s="47"/>
      <c r="L436" s="47"/>
    </row>
    <row r="437" spans="1:12">
      <c r="A437" s="47">
        <v>232</v>
      </c>
      <c r="B437" s="47"/>
      <c r="C437" s="47"/>
      <c r="D437" s="47"/>
      <c r="E437" s="47"/>
      <c r="F437" s="47"/>
      <c r="G437" s="47">
        <f t="shared" si="13"/>
        <v>9.7730937382598578E-3</v>
      </c>
      <c r="H437" s="47"/>
      <c r="I437" s="47"/>
      <c r="J437" s="47"/>
      <c r="K437" s="47"/>
      <c r="L437" s="47"/>
    </row>
    <row r="438" spans="1:12">
      <c r="A438" s="47">
        <v>233</v>
      </c>
      <c r="B438" s="47"/>
      <c r="C438" s="47"/>
      <c r="D438" s="47"/>
      <c r="E438" s="47"/>
      <c r="F438" s="47"/>
      <c r="G438" s="47">
        <f t="shared" si="13"/>
        <v>1.124115502941476E-2</v>
      </c>
      <c r="H438" s="47"/>
      <c r="I438" s="47"/>
      <c r="J438" s="47"/>
      <c r="K438" s="47"/>
      <c r="L438" s="47"/>
    </row>
    <row r="439" spans="1:12">
      <c r="A439" s="47">
        <v>234</v>
      </c>
      <c r="B439" s="47"/>
      <c r="C439" s="47"/>
      <c r="D439" s="47"/>
      <c r="E439" s="47"/>
      <c r="F439" s="47"/>
      <c r="G439" s="47">
        <f t="shared" si="13"/>
        <v>1.282644612330658E-2</v>
      </c>
      <c r="H439" s="47"/>
      <c r="I439" s="47"/>
      <c r="J439" s="47"/>
      <c r="K439" s="47"/>
      <c r="L439" s="47"/>
    </row>
    <row r="440" spans="1:12">
      <c r="A440" s="47">
        <v>235</v>
      </c>
      <c r="B440" s="47"/>
      <c r="C440" s="47"/>
      <c r="D440" s="47"/>
      <c r="E440" s="47"/>
      <c r="F440" s="47"/>
      <c r="G440" s="47">
        <f t="shared" si="13"/>
        <v>1.4518445399147021E-2</v>
      </c>
      <c r="H440" s="47"/>
      <c r="I440" s="47"/>
      <c r="J440" s="47"/>
      <c r="K440" s="47"/>
      <c r="L440" s="47"/>
    </row>
    <row r="441" spans="1:12">
      <c r="A441" s="47">
        <v>236</v>
      </c>
      <c r="B441" s="47"/>
      <c r="C441" s="47"/>
      <c r="D441" s="47"/>
      <c r="E441" s="47"/>
      <c r="F441" s="47"/>
      <c r="G441" s="47">
        <f t="shared" si="13"/>
        <v>1.6302491655821823E-2</v>
      </c>
      <c r="H441" s="47"/>
      <c r="I441" s="47"/>
      <c r="J441" s="47"/>
      <c r="K441" s="47"/>
      <c r="L441" s="47"/>
    </row>
    <row r="442" spans="1:12">
      <c r="A442" s="47">
        <v>237</v>
      </c>
      <c r="B442" s="47"/>
      <c r="C442" s="47"/>
      <c r="D442" s="47"/>
      <c r="E442" s="47"/>
      <c r="F442" s="47"/>
      <c r="G442" s="47">
        <f t="shared" si="13"/>
        <v>1.8159737540662288E-2</v>
      </c>
      <c r="H442" s="47"/>
      <c r="I442" s="47"/>
      <c r="J442" s="47"/>
      <c r="K442" s="47"/>
      <c r="L442" s="47"/>
    </row>
    <row r="443" spans="1:12">
      <c r="A443" s="47">
        <v>238</v>
      </c>
      <c r="B443" s="47"/>
      <c r="C443" s="47"/>
      <c r="D443" s="47"/>
      <c r="E443" s="47"/>
      <c r="F443" s="47"/>
      <c r="G443" s="47">
        <f t="shared" si="13"/>
        <v>2.0067272996614233E-2</v>
      </c>
      <c r="H443" s="47"/>
      <c r="I443" s="47"/>
      <c r="J443" s="47"/>
      <c r="K443" s="47"/>
      <c r="L443" s="47"/>
    </row>
    <row r="444" spans="1:12">
      <c r="A444" s="47">
        <v>239</v>
      </c>
      <c r="B444" s="47"/>
      <c r="C444" s="47"/>
      <c r="D444" s="47"/>
      <c r="E444" s="47"/>
      <c r="F444" s="47"/>
      <c r="G444" s="47">
        <f t="shared" si="13"/>
        <v>2.1998433159468384E-2</v>
      </c>
      <c r="H444" s="47"/>
      <c r="I444" s="47"/>
      <c r="J444" s="47"/>
      <c r="K444" s="47"/>
      <c r="L444" s="47"/>
    </row>
    <row r="445" spans="1:12">
      <c r="A445" s="47">
        <v>240</v>
      </c>
      <c r="B445" s="47"/>
      <c r="C445" s="47"/>
      <c r="D445" s="47"/>
      <c r="E445" s="47"/>
      <c r="F445" s="47"/>
      <c r="G445" s="47">
        <f t="shared" si="13"/>
        <v>2.3923296060921816E-2</v>
      </c>
      <c r="H445" s="47"/>
      <c r="I445" s="47"/>
      <c r="J445" s="47"/>
      <c r="K445" s="47"/>
      <c r="L445" s="47"/>
    </row>
    <row r="446" spans="1:12">
      <c r="A446" s="47">
        <v>241</v>
      </c>
      <c r="B446" s="47"/>
      <c r="C446" s="47"/>
      <c r="D446" s="47"/>
      <c r="E446" s="47"/>
      <c r="F446" s="47"/>
      <c r="G446" s="47">
        <f t="shared" si="13"/>
        <v>2.580936504497781E-2</v>
      </c>
      <c r="H446" s="47"/>
      <c r="I446" s="47"/>
      <c r="J446" s="47"/>
      <c r="K446" s="47"/>
      <c r="L446" s="47"/>
    </row>
    <row r="447" spans="1:12">
      <c r="A447" s="47">
        <v>242</v>
      </c>
      <c r="B447" s="47"/>
      <c r="C447" s="47"/>
      <c r="D447" s="47"/>
      <c r="E447" s="47"/>
      <c r="F447" s="47"/>
      <c r="G447" s="47">
        <f t="shared" si="13"/>
        <v>2.7622419614253189E-2</v>
      </c>
      <c r="H447" s="47"/>
      <c r="I447" s="47"/>
      <c r="J447" s="47"/>
      <c r="K447" s="47"/>
      <c r="L447" s="47"/>
    </row>
    <row r="448" spans="1:12">
      <c r="A448" s="47">
        <v>243</v>
      </c>
      <c r="B448" s="47"/>
      <c r="C448" s="47"/>
      <c r="D448" s="47"/>
      <c r="E448" s="47"/>
      <c r="F448" s="47"/>
      <c r="G448" s="47">
        <f t="shared" si="13"/>
        <v>2.9327507244762664E-2</v>
      </c>
      <c r="H448" s="47"/>
      <c r="I448" s="47"/>
      <c r="J448" s="47"/>
      <c r="K448" s="47"/>
      <c r="L448" s="47"/>
    </row>
    <row r="449" spans="1:12">
      <c r="A449" s="47">
        <v>244</v>
      </c>
      <c r="B449" s="47"/>
      <c r="C449" s="47"/>
      <c r="D449" s="47"/>
      <c r="E449" s="47"/>
      <c r="F449" s="47"/>
      <c r="G449" s="47">
        <f t="shared" si="13"/>
        <v>3.0890038368459036E-2</v>
      </c>
      <c r="H449" s="47"/>
      <c r="I449" s="47"/>
      <c r="J449" s="47"/>
      <c r="K449" s="47"/>
      <c r="L449" s="47"/>
    </row>
    <row r="450" spans="1:12">
      <c r="A450" s="47">
        <v>245</v>
      </c>
      <c r="B450" s="47"/>
      <c r="C450" s="47"/>
      <c r="D450" s="47"/>
      <c r="E450" s="47"/>
      <c r="F450" s="47"/>
      <c r="G450" s="47">
        <f t="shared" si="13"/>
        <v>3.2276938050308207E-2</v>
      </c>
      <c r="H450" s="47"/>
      <c r="I450" s="47"/>
      <c r="J450" s="47"/>
      <c r="K450" s="47"/>
      <c r="L450" s="47"/>
    </row>
    <row r="451" spans="1:12">
      <c r="A451" s="47">
        <v>246</v>
      </c>
      <c r="B451" s="47"/>
      <c r="C451" s="47"/>
      <c r="D451" s="47"/>
      <c r="E451" s="47"/>
      <c r="F451" s="47"/>
      <c r="G451" s="47">
        <f t="shared" si="13"/>
        <v>3.3457801637514571E-2</v>
      </c>
      <c r="H451" s="47"/>
      <c r="I451" s="47"/>
      <c r="J451" s="47"/>
      <c r="K451" s="47"/>
      <c r="L451" s="47"/>
    </row>
    <row r="452" spans="1:12">
      <c r="A452" s="47">
        <v>247</v>
      </c>
      <c r="B452" s="47"/>
      <c r="C452" s="47"/>
      <c r="D452" s="47"/>
      <c r="E452" s="47"/>
      <c r="F452" s="47"/>
      <c r="G452" s="47">
        <f t="shared" si="13"/>
        <v>3.4405998445055493E-2</v>
      </c>
      <c r="H452" s="47"/>
      <c r="I452" s="47"/>
      <c r="J452" s="47"/>
      <c r="K452" s="47"/>
      <c r="L452" s="47"/>
    </row>
    <row r="453" spans="1:12">
      <c r="A453" s="47">
        <v>248</v>
      </c>
      <c r="B453" s="47"/>
      <c r="C453" s="47"/>
      <c r="D453" s="47"/>
      <c r="E453" s="47"/>
      <c r="F453" s="47"/>
      <c r="G453" s="47">
        <f t="shared" si="13"/>
        <v>3.5099667768544521E-2</v>
      </c>
      <c r="H453" s="47"/>
      <c r="I453" s="47"/>
      <c r="J453" s="47"/>
      <c r="K453" s="47"/>
      <c r="L453" s="47"/>
    </row>
    <row r="454" spans="1:12">
      <c r="A454" s="47">
        <v>249</v>
      </c>
      <c r="B454" s="47"/>
      <c r="C454" s="47"/>
      <c r="D454" s="47"/>
      <c r="E454" s="47"/>
      <c r="F454" s="47"/>
      <c r="G454" s="47">
        <f t="shared" si="13"/>
        <v>3.5522555332020977E-2</v>
      </c>
      <c r="H454" s="47"/>
      <c r="I454" s="47"/>
      <c r="J454" s="47"/>
      <c r="K454" s="47"/>
      <c r="L454" s="47"/>
    </row>
    <row r="455" spans="1:12">
      <c r="A455" s="47">
        <v>250</v>
      </c>
      <c r="B455" s="47"/>
      <c r="C455" s="47"/>
      <c r="D455" s="47"/>
      <c r="E455" s="47"/>
      <c r="F455" s="47"/>
      <c r="G455" s="47">
        <f t="shared" si="13"/>
        <v>3.5664645553349063E-2</v>
      </c>
      <c r="H455" s="47"/>
      <c r="I455" s="47"/>
      <c r="J455" s="47"/>
      <c r="K455" s="47"/>
      <c r="L455" s="47"/>
    </row>
    <row r="456" spans="1:12">
      <c r="A456" s="47">
        <v>251</v>
      </c>
      <c r="B456" s="47"/>
      <c r="C456" s="47"/>
      <c r="D456" s="47"/>
      <c r="E456" s="47"/>
      <c r="F456" s="47"/>
      <c r="G456" s="47">
        <f t="shared" si="13"/>
        <v>3.5522555332020977E-2</v>
      </c>
      <c r="H456" s="47"/>
      <c r="I456" s="47"/>
      <c r="J456" s="47"/>
      <c r="K456" s="47"/>
      <c r="L456" s="47"/>
    </row>
    <row r="457" spans="1:12">
      <c r="A457" s="47">
        <v>252</v>
      </c>
      <c r="B457" s="47"/>
      <c r="C457" s="47"/>
      <c r="D457" s="47"/>
      <c r="E457" s="47"/>
      <c r="F457" s="47"/>
      <c r="G457" s="47">
        <f t="shared" si="13"/>
        <v>3.5099667768544521E-2</v>
      </c>
      <c r="H457" s="47"/>
      <c r="I457" s="47"/>
      <c r="J457" s="47"/>
      <c r="K457" s="47"/>
      <c r="L457" s="47"/>
    </row>
    <row r="458" spans="1:12">
      <c r="A458" s="47">
        <v>253</v>
      </c>
      <c r="B458" s="47"/>
      <c r="C458" s="47"/>
      <c r="D458" s="47"/>
      <c r="E458" s="47"/>
      <c r="F458" s="47"/>
      <c r="G458" s="47">
        <f t="shared" si="13"/>
        <v>3.4405998445055493E-2</v>
      </c>
      <c r="H458" s="47"/>
      <c r="I458" s="47"/>
      <c r="J458" s="47"/>
      <c r="K458" s="47"/>
      <c r="L458" s="47"/>
    </row>
    <row r="459" spans="1:12">
      <c r="A459" s="47">
        <v>254</v>
      </c>
      <c r="B459" s="47"/>
      <c r="C459" s="47"/>
      <c r="D459" s="47"/>
      <c r="E459" s="47"/>
      <c r="F459" s="47"/>
      <c r="G459" s="47">
        <f t="shared" si="13"/>
        <v>3.3457801637514571E-2</v>
      </c>
      <c r="H459" s="47"/>
      <c r="I459" s="47"/>
      <c r="J459" s="47"/>
      <c r="K459" s="47"/>
      <c r="L459" s="47"/>
    </row>
    <row r="460" spans="1:12">
      <c r="A460" s="47">
        <v>255</v>
      </c>
      <c r="B460" s="47"/>
      <c r="C460" s="47"/>
      <c r="D460" s="47"/>
      <c r="E460" s="47"/>
      <c r="F460" s="47"/>
      <c r="G460" s="47">
        <f t="shared" si="13"/>
        <v>3.2276938050308207E-2</v>
      </c>
      <c r="H460" s="47"/>
      <c r="I460" s="47"/>
      <c r="J460" s="47"/>
      <c r="K460" s="47"/>
      <c r="L460" s="47"/>
    </row>
    <row r="461" spans="1:12">
      <c r="A461" s="47">
        <v>256</v>
      </c>
      <c r="B461" s="47"/>
      <c r="C461" s="47"/>
      <c r="D461" s="47"/>
      <c r="E461" s="47"/>
      <c r="F461" s="47"/>
      <c r="G461" s="47">
        <f t="shared" ref="G461:G524" si="14">_xlfn.BINOM.DIST($A461,G$203,0.5,0)</f>
        <v>3.0890038368459036E-2</v>
      </c>
      <c r="H461" s="47"/>
      <c r="I461" s="47"/>
      <c r="J461" s="47"/>
      <c r="K461" s="47"/>
      <c r="L461" s="47"/>
    </row>
    <row r="462" spans="1:12">
      <c r="A462" s="47">
        <v>257</v>
      </c>
      <c r="B462" s="47"/>
      <c r="C462" s="47"/>
      <c r="D462" s="47"/>
      <c r="E462" s="47"/>
      <c r="F462" s="47"/>
      <c r="G462" s="47">
        <f t="shared" si="14"/>
        <v>2.9327507244762664E-2</v>
      </c>
      <c r="H462" s="47"/>
      <c r="I462" s="47"/>
      <c r="J462" s="47"/>
      <c r="K462" s="47"/>
      <c r="L462" s="47"/>
    </row>
    <row r="463" spans="1:12">
      <c r="A463" s="47">
        <v>258</v>
      </c>
      <c r="B463" s="47"/>
      <c r="C463" s="47"/>
      <c r="D463" s="47"/>
      <c r="E463" s="47"/>
      <c r="F463" s="47"/>
      <c r="G463" s="47">
        <f t="shared" si="14"/>
        <v>2.7622419614253189E-2</v>
      </c>
      <c r="H463" s="47"/>
      <c r="I463" s="47"/>
      <c r="J463" s="47"/>
      <c r="K463" s="47"/>
      <c r="L463" s="47"/>
    </row>
    <row r="464" spans="1:12">
      <c r="A464" s="47">
        <v>259</v>
      </c>
      <c r="B464" s="47"/>
      <c r="C464" s="47"/>
      <c r="D464" s="47"/>
      <c r="E464" s="47"/>
      <c r="F464" s="47"/>
      <c r="G464" s="47">
        <f t="shared" si="14"/>
        <v>2.580936504497781E-2</v>
      </c>
      <c r="H464" s="47"/>
      <c r="I464" s="47"/>
      <c r="J464" s="47"/>
      <c r="K464" s="47"/>
      <c r="L464" s="47"/>
    </row>
    <row r="465" spans="1:12">
      <c r="A465" s="47">
        <v>260</v>
      </c>
      <c r="B465" s="47"/>
      <c r="C465" s="47"/>
      <c r="D465" s="47"/>
      <c r="E465" s="47"/>
      <c r="F465" s="47"/>
      <c r="G465" s="47">
        <f t="shared" si="14"/>
        <v>2.3923296060921816E-2</v>
      </c>
      <c r="H465" s="47"/>
      <c r="I465" s="47"/>
      <c r="J465" s="47"/>
      <c r="K465" s="47"/>
      <c r="L465" s="47"/>
    </row>
    <row r="466" spans="1:12">
      <c r="A466" s="47">
        <v>261</v>
      </c>
      <c r="B466" s="47"/>
      <c r="C466" s="47"/>
      <c r="D466" s="47"/>
      <c r="E466" s="47"/>
      <c r="F466" s="47"/>
      <c r="G466" s="47">
        <f t="shared" si="14"/>
        <v>2.1998433159468384E-2</v>
      </c>
      <c r="H466" s="47"/>
      <c r="I466" s="47"/>
      <c r="J466" s="47"/>
      <c r="K466" s="47"/>
      <c r="L466" s="47"/>
    </row>
    <row r="467" spans="1:12">
      <c r="A467" s="47">
        <v>262</v>
      </c>
      <c r="B467" s="47"/>
      <c r="C467" s="47"/>
      <c r="D467" s="47"/>
      <c r="E467" s="47"/>
      <c r="F467" s="47"/>
      <c r="G467" s="47">
        <f t="shared" si="14"/>
        <v>2.0067272996614233E-2</v>
      </c>
      <c r="H467" s="47"/>
      <c r="I467" s="47"/>
      <c r="J467" s="47"/>
      <c r="K467" s="47"/>
      <c r="L467" s="47"/>
    </row>
    <row r="468" spans="1:12">
      <c r="A468" s="47">
        <v>263</v>
      </c>
      <c r="B468" s="47"/>
      <c r="C468" s="47"/>
      <c r="D468" s="47"/>
      <c r="E468" s="47"/>
      <c r="F468" s="47"/>
      <c r="G468" s="47">
        <f t="shared" si="14"/>
        <v>1.8159737540662288E-2</v>
      </c>
      <c r="H468" s="47"/>
      <c r="I468" s="47"/>
      <c r="J468" s="47"/>
      <c r="K468" s="47"/>
      <c r="L468" s="47"/>
    </row>
    <row r="469" spans="1:12">
      <c r="A469" s="47">
        <v>264</v>
      </c>
      <c r="B469" s="47"/>
      <c r="C469" s="47"/>
      <c r="D469" s="47"/>
      <c r="E469" s="47"/>
      <c r="F469" s="47"/>
      <c r="G469" s="47">
        <f t="shared" si="14"/>
        <v>1.6302491655821826E-2</v>
      </c>
      <c r="H469" s="47"/>
      <c r="I469" s="47"/>
      <c r="J469" s="47"/>
      <c r="K469" s="47"/>
      <c r="L469" s="47"/>
    </row>
    <row r="470" spans="1:12">
      <c r="A470" s="47">
        <v>265</v>
      </c>
      <c r="B470" s="47"/>
      <c r="C470" s="47"/>
      <c r="D470" s="47"/>
      <c r="E470" s="47"/>
      <c r="F470" s="47"/>
      <c r="G470" s="47">
        <f t="shared" si="14"/>
        <v>1.4518445399147021E-2</v>
      </c>
      <c r="H470" s="47"/>
      <c r="I470" s="47"/>
      <c r="J470" s="47"/>
      <c r="K470" s="47"/>
      <c r="L470" s="47"/>
    </row>
    <row r="471" spans="1:12">
      <c r="A471" s="47">
        <v>266</v>
      </c>
      <c r="B471" s="47"/>
      <c r="C471" s="47"/>
      <c r="D471" s="47"/>
      <c r="E471" s="47"/>
      <c r="F471" s="47"/>
      <c r="G471" s="47">
        <f t="shared" si="14"/>
        <v>1.282644612330658E-2</v>
      </c>
      <c r="H471" s="47"/>
      <c r="I471" s="47"/>
      <c r="J471" s="47"/>
      <c r="K471" s="47"/>
      <c r="L471" s="47"/>
    </row>
    <row r="472" spans="1:12">
      <c r="A472" s="47">
        <v>267</v>
      </c>
      <c r="B472" s="47"/>
      <c r="C472" s="47"/>
      <c r="D472" s="47"/>
      <c r="E472" s="47"/>
      <c r="F472" s="47"/>
      <c r="G472" s="47">
        <f t="shared" si="14"/>
        <v>1.124115502941476E-2</v>
      </c>
      <c r="H472" s="47"/>
      <c r="I472" s="47"/>
      <c r="J472" s="47"/>
      <c r="K472" s="47"/>
      <c r="L472" s="47"/>
    </row>
    <row r="473" spans="1:12">
      <c r="A473" s="47">
        <v>268</v>
      </c>
      <c r="B473" s="47"/>
      <c r="C473" s="47"/>
      <c r="D473" s="47"/>
      <c r="E473" s="47"/>
      <c r="F473" s="47"/>
      <c r="G473" s="47">
        <f t="shared" si="14"/>
        <v>9.7730937382598578E-3</v>
      </c>
      <c r="H473" s="47"/>
      <c r="I473" s="47"/>
      <c r="J473" s="47"/>
      <c r="K473" s="47"/>
      <c r="L473" s="47"/>
    </row>
    <row r="474" spans="1:12">
      <c r="A474" s="47">
        <v>269</v>
      </c>
      <c r="B474" s="47"/>
      <c r="C474" s="47"/>
      <c r="D474" s="47"/>
      <c r="E474" s="47"/>
      <c r="F474" s="47"/>
      <c r="G474" s="47">
        <f t="shared" si="14"/>
        <v>8.4288392092055457E-3</v>
      </c>
      <c r="H474" s="47"/>
      <c r="I474" s="47"/>
      <c r="J474" s="47"/>
      <c r="K474" s="47"/>
      <c r="L474" s="47"/>
    </row>
    <row r="475" spans="1:12">
      <c r="A475" s="47">
        <v>270</v>
      </c>
      <c r="B475" s="47"/>
      <c r="C475" s="47"/>
      <c r="D475" s="47"/>
      <c r="E475" s="47"/>
      <c r="F475" s="47"/>
      <c r="G475" s="47">
        <f t="shared" si="14"/>
        <v>7.2113402123202804E-3</v>
      </c>
      <c r="H475" s="47"/>
      <c r="I475" s="47"/>
      <c r="J475" s="47"/>
      <c r="K475" s="47"/>
      <c r="L475" s="47"/>
    </row>
    <row r="476" spans="1:12">
      <c r="A476" s="47">
        <v>271</v>
      </c>
      <c r="B476" s="47"/>
      <c r="C476" s="47"/>
      <c r="D476" s="47"/>
      <c r="E476" s="47"/>
      <c r="F476" s="47"/>
      <c r="G476" s="47">
        <f t="shared" si="14"/>
        <v>6.1203256414526178E-3</v>
      </c>
      <c r="H476" s="47"/>
      <c r="I476" s="47"/>
      <c r="J476" s="47"/>
      <c r="K476" s="47"/>
      <c r="L476" s="47"/>
    </row>
    <row r="477" spans="1:12">
      <c r="A477" s="47">
        <v>272</v>
      </c>
      <c r="B477" s="47"/>
      <c r="C477" s="47"/>
      <c r="D477" s="47"/>
      <c r="E477" s="47"/>
      <c r="F477" s="47"/>
      <c r="G477" s="47">
        <f t="shared" si="14"/>
        <v>5.1527741613700438E-3</v>
      </c>
      <c r="H477" s="47"/>
      <c r="I477" s="47"/>
      <c r="J477" s="47"/>
      <c r="K477" s="47"/>
      <c r="L477" s="47"/>
    </row>
    <row r="478" spans="1:12">
      <c r="A478" s="47">
        <v>273</v>
      </c>
      <c r="B478" s="47"/>
      <c r="C478" s="47"/>
      <c r="D478" s="47"/>
      <c r="E478" s="47"/>
      <c r="F478" s="47"/>
      <c r="G478" s="47">
        <f t="shared" si="14"/>
        <v>4.303415783122223E-3</v>
      </c>
      <c r="H478" s="47"/>
      <c r="I478" s="47"/>
      <c r="J478" s="47"/>
      <c r="K478" s="47"/>
      <c r="L478" s="47"/>
    </row>
    <row r="479" spans="1:12">
      <c r="A479" s="47">
        <v>274</v>
      </c>
      <c r="B479" s="47"/>
      <c r="C479" s="47"/>
      <c r="D479" s="47"/>
      <c r="E479" s="47"/>
      <c r="F479" s="47"/>
      <c r="G479" s="47">
        <f t="shared" si="14"/>
        <v>3.5652386232435992E-3</v>
      </c>
      <c r="H479" s="47"/>
      <c r="I479" s="47"/>
      <c r="J479" s="47"/>
      <c r="K479" s="47"/>
      <c r="L479" s="47"/>
    </row>
    <row r="480" spans="1:12">
      <c r="A480" s="47">
        <v>275</v>
      </c>
      <c r="B480" s="47"/>
      <c r="C480" s="47"/>
      <c r="D480" s="47"/>
      <c r="E480" s="47"/>
      <c r="F480" s="47"/>
      <c r="G480" s="47">
        <f t="shared" si="14"/>
        <v>2.92997792310202E-3</v>
      </c>
      <c r="H480" s="47"/>
      <c r="I480" s="47"/>
      <c r="J480" s="47"/>
      <c r="K480" s="47"/>
      <c r="L480" s="47"/>
    </row>
    <row r="481" spans="1:12">
      <c r="A481" s="47">
        <v>276</v>
      </c>
      <c r="B481" s="47"/>
      <c r="C481" s="47"/>
      <c r="D481" s="47"/>
      <c r="E481" s="47"/>
      <c r="F481" s="47"/>
      <c r="G481" s="47">
        <f t="shared" si="14"/>
        <v>2.3885689590505605E-3</v>
      </c>
      <c r="H481" s="47"/>
      <c r="I481" s="47"/>
      <c r="J481" s="47"/>
      <c r="K481" s="47"/>
      <c r="L481" s="47"/>
    </row>
    <row r="482" spans="1:12">
      <c r="A482" s="47">
        <v>277</v>
      </c>
      <c r="B482" s="47"/>
      <c r="C482" s="47"/>
      <c r="D482" s="47"/>
      <c r="E482" s="47"/>
      <c r="F482" s="47"/>
      <c r="G482" s="47">
        <f t="shared" si="14"/>
        <v>1.9315503495571245E-3</v>
      </c>
      <c r="H482" s="47"/>
      <c r="I482" s="47"/>
      <c r="J482" s="47"/>
      <c r="K482" s="47"/>
      <c r="L482" s="47"/>
    </row>
    <row r="483" spans="1:12">
      <c r="A483" s="47">
        <v>278</v>
      </c>
      <c r="B483" s="47"/>
      <c r="C483" s="47"/>
      <c r="D483" s="47"/>
      <c r="E483" s="47"/>
      <c r="F483" s="47"/>
      <c r="G483" s="47">
        <f t="shared" si="14"/>
        <v>1.5494090933497835E-3</v>
      </c>
      <c r="H483" s="47"/>
      <c r="I483" s="47"/>
      <c r="J483" s="47"/>
      <c r="K483" s="47"/>
      <c r="L483" s="47"/>
    </row>
    <row r="484" spans="1:12">
      <c r="A484" s="47">
        <v>279</v>
      </c>
      <c r="B484" s="47"/>
      <c r="C484" s="47"/>
      <c r="D484" s="47"/>
      <c r="E484" s="47"/>
      <c r="F484" s="47"/>
      <c r="G484" s="47">
        <f t="shared" si="14"/>
        <v>1.232863149547136E-3</v>
      </c>
      <c r="H484" s="47"/>
      <c r="I484" s="47"/>
      <c r="J484" s="47"/>
      <c r="K484" s="47"/>
      <c r="L484" s="47"/>
    </row>
    <row r="485" spans="1:12">
      <c r="A485" s="47">
        <v>280</v>
      </c>
      <c r="B485" s="47"/>
      <c r="C485" s="47"/>
      <c r="D485" s="47"/>
      <c r="E485" s="47"/>
      <c r="F485" s="47"/>
      <c r="G485" s="47">
        <f t="shared" si="14"/>
        <v>9.7308127160684876E-4</v>
      </c>
      <c r="H485" s="47"/>
      <c r="I485" s="47"/>
      <c r="J485" s="47"/>
      <c r="K485" s="47"/>
      <c r="L485" s="47"/>
    </row>
    <row r="486" spans="1:12">
      <c r="A486" s="47">
        <v>281</v>
      </c>
      <c r="B486" s="47"/>
      <c r="C486" s="47"/>
      <c r="D486" s="47"/>
      <c r="E486" s="47"/>
      <c r="F486" s="47"/>
      <c r="G486" s="47">
        <f t="shared" si="14"/>
        <v>7.6184298844664039E-4</v>
      </c>
      <c r="H486" s="47"/>
      <c r="I486" s="47"/>
      <c r="J486" s="47"/>
      <c r="K486" s="47"/>
      <c r="L486" s="47"/>
    </row>
    <row r="487" spans="1:12">
      <c r="A487" s="47">
        <v>282</v>
      </c>
      <c r="B487" s="47"/>
      <c r="C487" s="47"/>
      <c r="D487" s="47"/>
      <c r="E487" s="47"/>
      <c r="F487" s="47"/>
      <c r="G487" s="47">
        <f t="shared" si="14"/>
        <v>5.9164402294260593E-4</v>
      </c>
      <c r="H487" s="47"/>
      <c r="I487" s="47"/>
      <c r="J487" s="47"/>
      <c r="K487" s="47"/>
      <c r="L487" s="47"/>
    </row>
    <row r="488" spans="1:12">
      <c r="A488" s="47">
        <v>283</v>
      </c>
      <c r="B488" s="47"/>
      <c r="C488" s="47"/>
      <c r="D488" s="47"/>
      <c r="E488" s="47"/>
      <c r="F488" s="47"/>
      <c r="G488" s="47">
        <f t="shared" si="14"/>
        <v>4.557540530087944E-4</v>
      </c>
      <c r="H488" s="47"/>
      <c r="I488" s="47"/>
      <c r="J488" s="47"/>
      <c r="K488" s="47"/>
      <c r="L488" s="47"/>
    </row>
    <row r="489" spans="1:12">
      <c r="A489" s="47">
        <v>284</v>
      </c>
      <c r="B489" s="47"/>
      <c r="C489" s="47"/>
      <c r="D489" s="47"/>
      <c r="E489" s="47"/>
      <c r="F489" s="47"/>
      <c r="G489" s="47">
        <f t="shared" si="14"/>
        <v>3.4823461092573161E-4</v>
      </c>
      <c r="H489" s="47"/>
      <c r="I489" s="47"/>
      <c r="J489" s="47"/>
      <c r="K489" s="47"/>
      <c r="L489" s="47"/>
    </row>
    <row r="490" spans="1:12">
      <c r="A490" s="47">
        <v>285</v>
      </c>
      <c r="B490" s="47"/>
      <c r="C490" s="47"/>
      <c r="D490" s="47"/>
      <c r="E490" s="47"/>
      <c r="F490" s="47"/>
      <c r="G490" s="47">
        <f t="shared" si="14"/>
        <v>2.639251788068693E-4</v>
      </c>
      <c r="H490" s="47"/>
      <c r="I490" s="47"/>
      <c r="J490" s="47"/>
      <c r="K490" s="47"/>
      <c r="L490" s="47"/>
    </row>
    <row r="491" spans="1:12">
      <c r="A491" s="47">
        <v>286</v>
      </c>
      <c r="B491" s="47"/>
      <c r="C491" s="47"/>
      <c r="D491" s="47"/>
      <c r="E491" s="47"/>
      <c r="F491" s="47"/>
      <c r="G491" s="47">
        <f t="shared" si="14"/>
        <v>1.9840529176041048E-4</v>
      </c>
      <c r="H491" s="47"/>
      <c r="I491" s="47"/>
      <c r="J491" s="47"/>
      <c r="K491" s="47"/>
      <c r="L491" s="47"/>
    </row>
    <row r="492" spans="1:12">
      <c r="A492" s="47">
        <v>287</v>
      </c>
      <c r="B492" s="47"/>
      <c r="C492" s="47"/>
      <c r="D492" s="47"/>
      <c r="E492" s="47"/>
      <c r="F492" s="47"/>
      <c r="G492" s="47">
        <f t="shared" si="14"/>
        <v>1.4793983427431151E-4</v>
      </c>
      <c r="H492" s="47"/>
      <c r="I492" s="47"/>
      <c r="J492" s="47"/>
      <c r="K492" s="47"/>
      <c r="L492" s="47"/>
    </row>
    <row r="493" spans="1:12">
      <c r="A493" s="47">
        <v>288</v>
      </c>
      <c r="B493" s="47"/>
      <c r="C493" s="47"/>
      <c r="D493" s="47"/>
      <c r="E493" s="47"/>
      <c r="F493" s="47"/>
      <c r="G493" s="47">
        <f t="shared" si="14"/>
        <v>1.0941383576537744E-4</v>
      </c>
      <c r="H493" s="47"/>
      <c r="I493" s="47"/>
      <c r="J493" s="47"/>
      <c r="K493" s="47"/>
      <c r="L493" s="47"/>
    </row>
    <row r="494" spans="1:12">
      <c r="A494" s="47">
        <v>289</v>
      </c>
      <c r="B494" s="47"/>
      <c r="C494" s="47"/>
      <c r="D494" s="47"/>
      <c r="E494" s="47"/>
      <c r="F494" s="47"/>
      <c r="G494" s="47">
        <f t="shared" si="14"/>
        <v>8.0262052533771344E-5</v>
      </c>
      <c r="H494" s="47"/>
      <c r="I494" s="47"/>
      <c r="J494" s="47"/>
      <c r="K494" s="47"/>
      <c r="L494" s="47"/>
    </row>
    <row r="495" spans="1:12">
      <c r="A495" s="47">
        <v>290</v>
      </c>
      <c r="B495" s="47"/>
      <c r="C495" s="47"/>
      <c r="D495" s="47"/>
      <c r="E495" s="47"/>
      <c r="F495" s="47"/>
      <c r="G495" s="47">
        <f t="shared" si="14"/>
        <v>5.8397562360778377E-5</v>
      </c>
      <c r="H495" s="47"/>
      <c r="I495" s="47"/>
      <c r="J495" s="47"/>
      <c r="K495" s="47"/>
      <c r="L495" s="47"/>
    </row>
    <row r="496" spans="1:12">
      <c r="A496" s="47">
        <v>291</v>
      </c>
      <c r="B496" s="47"/>
      <c r="C496" s="47"/>
      <c r="D496" s="47"/>
      <c r="E496" s="47"/>
      <c r="F496" s="47"/>
      <c r="G496" s="47">
        <f t="shared" si="14"/>
        <v>4.2142570775819916E-5</v>
      </c>
      <c r="H496" s="47"/>
      <c r="I496" s="47"/>
      <c r="J496" s="47"/>
      <c r="K496" s="47"/>
      <c r="L496" s="47"/>
    </row>
    <row r="497" spans="1:12">
      <c r="A497" s="47">
        <v>292</v>
      </c>
      <c r="B497" s="47"/>
      <c r="C497" s="47"/>
      <c r="D497" s="47"/>
      <c r="E497" s="47"/>
      <c r="F497" s="47"/>
      <c r="G497" s="47">
        <f t="shared" si="14"/>
        <v>3.016368935666531E-5</v>
      </c>
      <c r="H497" s="47"/>
      <c r="I497" s="47"/>
      <c r="J497" s="47"/>
      <c r="K497" s="47"/>
      <c r="L497" s="47"/>
    </row>
    <row r="498" spans="1:12">
      <c r="A498" s="47">
        <v>293</v>
      </c>
      <c r="B498" s="47"/>
      <c r="C498" s="47"/>
      <c r="D498" s="47"/>
      <c r="E498" s="47"/>
      <c r="F498" s="47"/>
      <c r="G498" s="47">
        <f t="shared" si="14"/>
        <v>2.1413131010874871E-5</v>
      </c>
      <c r="H498" s="47"/>
      <c r="I498" s="47"/>
      <c r="J498" s="47"/>
      <c r="K498" s="47"/>
      <c r="L498" s="47"/>
    </row>
    <row r="499" spans="1:12">
      <c r="A499" s="47">
        <v>294</v>
      </c>
      <c r="B499" s="47"/>
      <c r="C499" s="47"/>
      <c r="D499" s="47"/>
      <c r="E499" s="47"/>
      <c r="F499" s="47"/>
      <c r="G499" s="47">
        <f t="shared" si="14"/>
        <v>1.5076592242350726E-5</v>
      </c>
      <c r="H499" s="47"/>
      <c r="I499" s="47"/>
      <c r="J499" s="47"/>
      <c r="K499" s="47"/>
      <c r="L499" s="47"/>
    </row>
    <row r="500" spans="1:12">
      <c r="A500" s="47">
        <v>295</v>
      </c>
      <c r="B500" s="47"/>
      <c r="C500" s="47"/>
      <c r="D500" s="47"/>
      <c r="E500" s="47"/>
      <c r="F500" s="47"/>
      <c r="G500" s="47">
        <f t="shared" si="14"/>
        <v>1.0528061023472032E-5</v>
      </c>
      <c r="H500" s="47"/>
      <c r="I500" s="47"/>
      <c r="J500" s="47"/>
      <c r="K500" s="47"/>
      <c r="L500" s="47"/>
    </row>
    <row r="501" spans="1:12">
      <c r="A501" s="47">
        <v>296</v>
      </c>
      <c r="B501" s="47"/>
      <c r="C501" s="47"/>
      <c r="D501" s="47"/>
      <c r="E501" s="47"/>
      <c r="F501" s="47"/>
      <c r="G501" s="47">
        <f t="shared" si="14"/>
        <v>7.2913936142289294E-6</v>
      </c>
      <c r="H501" s="47"/>
      <c r="I501" s="47"/>
      <c r="J501" s="47"/>
      <c r="K501" s="47"/>
      <c r="L501" s="47"/>
    </row>
    <row r="502" spans="1:12">
      <c r="A502" s="47">
        <v>297</v>
      </c>
      <c r="B502" s="47"/>
      <c r="C502" s="47"/>
      <c r="D502" s="47"/>
      <c r="E502" s="47"/>
      <c r="F502" s="47"/>
      <c r="G502" s="47">
        <f t="shared" si="14"/>
        <v>5.008229957248217E-6</v>
      </c>
      <c r="H502" s="47"/>
      <c r="I502" s="47"/>
      <c r="J502" s="47"/>
      <c r="K502" s="47"/>
      <c r="L502" s="47"/>
    </row>
    <row r="503" spans="1:12">
      <c r="A503" s="47">
        <v>298</v>
      </c>
      <c r="B503" s="47"/>
      <c r="C503" s="47"/>
      <c r="D503" s="47"/>
      <c r="E503" s="47"/>
      <c r="F503" s="47"/>
      <c r="G503" s="47">
        <f t="shared" si="14"/>
        <v>3.4116465816153906E-6</v>
      </c>
      <c r="H503" s="47"/>
      <c r="I503" s="47"/>
      <c r="J503" s="47"/>
      <c r="K503" s="47"/>
      <c r="L503" s="47"/>
    </row>
    <row r="504" spans="1:12">
      <c r="A504" s="47">
        <v>299</v>
      </c>
      <c r="B504" s="47"/>
      <c r="C504" s="47"/>
      <c r="D504" s="47"/>
      <c r="E504" s="47"/>
      <c r="F504" s="47"/>
      <c r="G504" s="47">
        <f t="shared" si="14"/>
        <v>2.3048582257067111E-6</v>
      </c>
      <c r="H504" s="47"/>
      <c r="I504" s="47"/>
      <c r="J504" s="47"/>
      <c r="K504" s="47"/>
      <c r="L504" s="47"/>
    </row>
    <row r="505" spans="1:12">
      <c r="A505" s="47">
        <v>300</v>
      </c>
      <c r="B505" s="47"/>
      <c r="C505" s="47"/>
      <c r="D505" s="47"/>
      <c r="E505" s="47"/>
      <c r="F505" s="47"/>
      <c r="G505" s="47">
        <f t="shared" si="14"/>
        <v>1.5442550112234981E-6</v>
      </c>
      <c r="H505" s="47"/>
      <c r="I505" s="47"/>
      <c r="J505" s="47"/>
      <c r="K505" s="47"/>
      <c r="L505" s="47"/>
    </row>
    <row r="506" spans="1:12">
      <c r="A506" s="47">
        <v>301</v>
      </c>
      <c r="B506" s="47"/>
      <c r="C506" s="47"/>
      <c r="D506" s="47"/>
      <c r="E506" s="47"/>
      <c r="F506" s="47"/>
      <c r="G506" s="47">
        <f t="shared" si="14"/>
        <v>1.0260830639358741E-6</v>
      </c>
      <c r="H506" s="47"/>
      <c r="I506" s="47"/>
      <c r="J506" s="47"/>
      <c r="K506" s="47"/>
      <c r="L506" s="47"/>
    </row>
    <row r="507" spans="1:12">
      <c r="A507" s="47">
        <v>302</v>
      </c>
      <c r="B507" s="47"/>
      <c r="C507" s="47"/>
      <c r="D507" s="47"/>
      <c r="E507" s="47"/>
      <c r="F507" s="47"/>
      <c r="G507" s="47">
        <f t="shared" si="14"/>
        <v>6.761275818650222E-7</v>
      </c>
      <c r="H507" s="47"/>
      <c r="I507" s="47"/>
      <c r="J507" s="47"/>
      <c r="K507" s="47"/>
      <c r="L507" s="47"/>
    </row>
    <row r="508" spans="1:12">
      <c r="A508" s="47">
        <v>303</v>
      </c>
      <c r="B508" s="47"/>
      <c r="C508" s="47"/>
      <c r="D508" s="47"/>
      <c r="E508" s="47"/>
      <c r="F508" s="47"/>
      <c r="G508" s="47">
        <f t="shared" si="14"/>
        <v>4.4182594458506777E-7</v>
      </c>
      <c r="H508" s="47"/>
      <c r="I508" s="47"/>
      <c r="J508" s="47"/>
      <c r="K508" s="47"/>
      <c r="L508" s="47"/>
    </row>
    <row r="509" spans="1:12">
      <c r="A509" s="47">
        <v>304</v>
      </c>
      <c r="B509" s="47"/>
      <c r="C509" s="47"/>
      <c r="D509" s="47"/>
      <c r="E509" s="47"/>
      <c r="F509" s="47"/>
      <c r="G509" s="47">
        <f t="shared" si="14"/>
        <v>2.8631483908966675E-7</v>
      </c>
      <c r="H509" s="47"/>
      <c r="I509" s="47"/>
      <c r="J509" s="47"/>
      <c r="K509" s="47"/>
      <c r="L509" s="47"/>
    </row>
    <row r="510" spans="1:12">
      <c r="A510" s="47">
        <v>305</v>
      </c>
      <c r="B510" s="47"/>
      <c r="C510" s="47"/>
      <c r="D510" s="47"/>
      <c r="E510" s="47"/>
      <c r="F510" s="47"/>
      <c r="G510" s="47">
        <f t="shared" si="14"/>
        <v>1.8399248675926282E-7</v>
      </c>
      <c r="H510" s="47"/>
      <c r="I510" s="47"/>
      <c r="J510" s="47"/>
      <c r="K510" s="47"/>
      <c r="L510" s="47"/>
    </row>
    <row r="511" spans="1:12">
      <c r="A511" s="47">
        <v>306</v>
      </c>
      <c r="B511" s="47"/>
      <c r="C511" s="47"/>
      <c r="D511" s="47"/>
      <c r="E511" s="47"/>
      <c r="F511" s="47"/>
      <c r="G511" s="47">
        <f t="shared" si="14"/>
        <v>1.1725011411129495E-7</v>
      </c>
      <c r="H511" s="47"/>
      <c r="I511" s="47"/>
      <c r="J511" s="47"/>
      <c r="K511" s="47"/>
      <c r="L511" s="47"/>
    </row>
    <row r="512" spans="1:12">
      <c r="A512" s="47">
        <v>307</v>
      </c>
      <c r="B512" s="47"/>
      <c r="C512" s="47"/>
      <c r="D512" s="47"/>
      <c r="E512" s="47"/>
      <c r="F512" s="47"/>
      <c r="G512" s="47">
        <f t="shared" si="14"/>
        <v>7.4092905985638256E-8</v>
      </c>
      <c r="H512" s="47"/>
      <c r="I512" s="47"/>
      <c r="J512" s="47"/>
      <c r="K512" s="47"/>
      <c r="L512" s="47"/>
    </row>
    <row r="513" spans="1:12">
      <c r="A513" s="47">
        <v>308</v>
      </c>
      <c r="B513" s="47"/>
      <c r="C513" s="47"/>
      <c r="D513" s="47"/>
      <c r="E513" s="47"/>
      <c r="F513" s="47"/>
      <c r="G513" s="47">
        <f t="shared" si="14"/>
        <v>4.642834693255913E-8</v>
      </c>
      <c r="H513" s="47"/>
      <c r="I513" s="47"/>
      <c r="J513" s="47"/>
      <c r="K513" s="47"/>
      <c r="L513" s="47"/>
    </row>
    <row r="514" spans="1:12">
      <c r="A514" s="47">
        <v>309</v>
      </c>
      <c r="B514" s="47"/>
      <c r="C514" s="47"/>
      <c r="D514" s="47"/>
      <c r="E514" s="47"/>
      <c r="F514" s="47"/>
      <c r="G514" s="47">
        <f t="shared" si="14"/>
        <v>2.8848681589163322E-8</v>
      </c>
      <c r="H514" s="47"/>
      <c r="I514" s="47"/>
      <c r="J514" s="47"/>
      <c r="K514" s="47"/>
      <c r="L514" s="47"/>
    </row>
    <row r="515" spans="1:12">
      <c r="A515" s="47">
        <v>310</v>
      </c>
      <c r="B515" s="47"/>
      <c r="C515" s="47"/>
      <c r="D515" s="47"/>
      <c r="E515" s="47"/>
      <c r="F515" s="47"/>
      <c r="G515" s="47">
        <f t="shared" si="14"/>
        <v>1.7774510269452144E-8</v>
      </c>
      <c r="H515" s="47"/>
      <c r="I515" s="47"/>
      <c r="J515" s="47"/>
      <c r="K515" s="47"/>
      <c r="L515" s="47"/>
    </row>
    <row r="516" spans="1:12">
      <c r="A516" s="47">
        <v>311</v>
      </c>
      <c r="B516" s="47"/>
      <c r="C516" s="47"/>
      <c r="D516" s="47"/>
      <c r="E516" s="47"/>
      <c r="F516" s="47"/>
      <c r="G516" s="47">
        <f t="shared" si="14"/>
        <v>1.085902556654626E-8</v>
      </c>
      <c r="H516" s="47"/>
      <c r="I516" s="47"/>
      <c r="J516" s="47"/>
      <c r="K516" s="47"/>
      <c r="L516" s="47"/>
    </row>
    <row r="517" spans="1:12">
      <c r="A517" s="47">
        <v>312</v>
      </c>
      <c r="B517" s="47"/>
      <c r="C517" s="47"/>
      <c r="D517" s="47"/>
      <c r="E517" s="47"/>
      <c r="F517" s="47"/>
      <c r="G517" s="47">
        <f t="shared" si="14"/>
        <v>6.5780635643501061E-9</v>
      </c>
      <c r="H517" s="47"/>
      <c r="I517" s="47"/>
      <c r="J517" s="47"/>
      <c r="K517" s="47"/>
      <c r="L517" s="47"/>
    </row>
    <row r="518" spans="1:12">
      <c r="A518" s="47">
        <v>313</v>
      </c>
      <c r="B518" s="47"/>
      <c r="C518" s="47"/>
      <c r="D518" s="47"/>
      <c r="E518" s="47"/>
      <c r="F518" s="47"/>
      <c r="G518" s="47">
        <f t="shared" si="14"/>
        <v>3.9510413741144457E-9</v>
      </c>
      <c r="H518" s="47"/>
      <c r="I518" s="47"/>
      <c r="J518" s="47"/>
      <c r="K518" s="47"/>
      <c r="L518" s="47"/>
    </row>
    <row r="519" spans="1:12">
      <c r="A519" s="47">
        <v>314</v>
      </c>
      <c r="B519" s="47"/>
      <c r="C519" s="47"/>
      <c r="D519" s="47"/>
      <c r="E519" s="47"/>
      <c r="F519" s="47"/>
      <c r="G519" s="47">
        <f t="shared" si="14"/>
        <v>2.353008716431195E-9</v>
      </c>
      <c r="H519" s="47"/>
      <c r="I519" s="47"/>
      <c r="J519" s="47"/>
      <c r="K519" s="47"/>
      <c r="L519" s="47"/>
    </row>
    <row r="520" spans="1:12">
      <c r="A520" s="47">
        <v>315</v>
      </c>
      <c r="B520" s="47"/>
      <c r="C520" s="47"/>
      <c r="D520" s="47"/>
      <c r="E520" s="47"/>
      <c r="F520" s="47"/>
      <c r="G520" s="47">
        <f t="shared" si="14"/>
        <v>1.3893956230355687E-9</v>
      </c>
      <c r="H520" s="47"/>
      <c r="I520" s="47"/>
      <c r="J520" s="47"/>
      <c r="K520" s="47"/>
      <c r="L520" s="47"/>
    </row>
    <row r="521" spans="1:12">
      <c r="A521" s="47">
        <v>316</v>
      </c>
      <c r="B521" s="47"/>
      <c r="C521" s="47"/>
      <c r="D521" s="47"/>
      <c r="E521" s="47"/>
      <c r="F521" s="47"/>
      <c r="G521" s="47">
        <f t="shared" si="14"/>
        <v>8.1341199449867476E-10</v>
      </c>
      <c r="H521" s="47"/>
      <c r="I521" s="47"/>
      <c r="J521" s="47"/>
      <c r="K521" s="47"/>
      <c r="L521" s="47"/>
    </row>
    <row r="522" spans="1:12">
      <c r="A522" s="47">
        <v>317</v>
      </c>
      <c r="B522" s="47"/>
      <c r="C522" s="47"/>
      <c r="D522" s="47"/>
      <c r="E522" s="47"/>
      <c r="F522" s="47"/>
      <c r="G522" s="47">
        <f t="shared" si="14"/>
        <v>4.7213819239039169E-10</v>
      </c>
      <c r="H522" s="47"/>
      <c r="I522" s="47"/>
      <c r="J522" s="47"/>
      <c r="K522" s="47"/>
      <c r="L522" s="47"/>
    </row>
    <row r="523" spans="1:12">
      <c r="A523" s="47">
        <v>318</v>
      </c>
      <c r="B523" s="47"/>
      <c r="C523" s="47"/>
      <c r="D523" s="47"/>
      <c r="E523" s="47"/>
      <c r="F523" s="47"/>
      <c r="G523" s="47">
        <f t="shared" si="14"/>
        <v>2.7170216731900558E-10</v>
      </c>
      <c r="H523" s="47"/>
      <c r="I523" s="47"/>
      <c r="J523" s="47"/>
      <c r="K523" s="47"/>
      <c r="L523" s="47"/>
    </row>
    <row r="524" spans="1:12">
      <c r="A524" s="47">
        <v>319</v>
      </c>
      <c r="B524" s="47"/>
      <c r="C524" s="47"/>
      <c r="D524" s="47"/>
      <c r="E524" s="47"/>
      <c r="F524" s="47"/>
      <c r="G524" s="47">
        <f t="shared" si="14"/>
        <v>1.5501502963027822E-10</v>
      </c>
      <c r="H524" s="47"/>
      <c r="I524" s="47"/>
      <c r="J524" s="47"/>
      <c r="K524" s="47"/>
      <c r="L524" s="47"/>
    </row>
    <row r="525" spans="1:12">
      <c r="A525" s="47">
        <v>320</v>
      </c>
      <c r="B525" s="47"/>
      <c r="C525" s="47"/>
      <c r="D525" s="47"/>
      <c r="E525" s="47"/>
      <c r="F525" s="47"/>
      <c r="G525" s="47">
        <f t="shared" ref="G525:G588" si="15">_xlfn.BINOM.DIST($A525,G$203,0.5,0)</f>
        <v>8.7680376134625401E-11</v>
      </c>
      <c r="H525" s="47"/>
      <c r="I525" s="47"/>
      <c r="J525" s="47"/>
      <c r="K525" s="47"/>
      <c r="L525" s="47"/>
    </row>
    <row r="526" spans="1:12">
      <c r="A526" s="47">
        <v>321</v>
      </c>
      <c r="B526" s="47"/>
      <c r="C526" s="47"/>
      <c r="D526" s="47"/>
      <c r="E526" s="47"/>
      <c r="F526" s="47"/>
      <c r="G526" s="47">
        <f t="shared" si="15"/>
        <v>4.9166566056799822E-11</v>
      </c>
      <c r="H526" s="47"/>
      <c r="I526" s="47"/>
      <c r="J526" s="47"/>
      <c r="K526" s="47"/>
      <c r="L526" s="47"/>
    </row>
    <row r="527" spans="1:12">
      <c r="A527" s="47">
        <v>322</v>
      </c>
      <c r="B527" s="47"/>
      <c r="C527" s="47"/>
      <c r="D527" s="47"/>
      <c r="E527" s="47"/>
      <c r="F527" s="47"/>
      <c r="G527" s="47">
        <f t="shared" si="15"/>
        <v>2.733172460921458E-11</v>
      </c>
      <c r="H527" s="47"/>
      <c r="I527" s="47"/>
      <c r="J527" s="47"/>
      <c r="K527" s="47"/>
      <c r="L527" s="47"/>
    </row>
    <row r="528" spans="1:12">
      <c r="A528" s="47">
        <v>323</v>
      </c>
      <c r="B528" s="47"/>
      <c r="C528" s="47"/>
      <c r="D528" s="47"/>
      <c r="E528" s="47"/>
      <c r="F528" s="47"/>
      <c r="G528" s="47">
        <f t="shared" si="15"/>
        <v>1.5062064954923149E-11</v>
      </c>
      <c r="H528" s="47"/>
      <c r="I528" s="47"/>
      <c r="J528" s="47"/>
      <c r="K528" s="47"/>
      <c r="L528" s="47"/>
    </row>
    <row r="529" spans="1:12">
      <c r="A529" s="47">
        <v>324</v>
      </c>
      <c r="B529" s="47"/>
      <c r="C529" s="47"/>
      <c r="D529" s="47"/>
      <c r="E529" s="47"/>
      <c r="F529" s="47"/>
      <c r="G529" s="47">
        <f t="shared" si="15"/>
        <v>8.2283502994487628E-12</v>
      </c>
      <c r="H529" s="47"/>
      <c r="I529" s="47"/>
      <c r="J529" s="47"/>
      <c r="K529" s="47"/>
      <c r="L529" s="47"/>
    </row>
    <row r="530" spans="1:12">
      <c r="A530" s="47">
        <v>325</v>
      </c>
      <c r="B530" s="47"/>
      <c r="C530" s="47"/>
      <c r="D530" s="47"/>
      <c r="E530" s="47"/>
      <c r="F530" s="47"/>
      <c r="G530" s="47">
        <f t="shared" si="15"/>
        <v>4.4559681621630582E-12</v>
      </c>
      <c r="H530" s="47"/>
      <c r="I530" s="47"/>
      <c r="J530" s="47"/>
      <c r="K530" s="47"/>
      <c r="L530" s="47"/>
    </row>
    <row r="531" spans="1:12">
      <c r="A531" s="47">
        <v>326</v>
      </c>
      <c r="B531" s="47"/>
      <c r="C531" s="47"/>
      <c r="D531" s="47"/>
      <c r="E531" s="47"/>
      <c r="F531" s="47"/>
      <c r="G531" s="47">
        <f t="shared" si="15"/>
        <v>2.3920074490139415E-12</v>
      </c>
      <c r="H531" s="47"/>
      <c r="I531" s="47"/>
      <c r="J531" s="47"/>
      <c r="K531" s="47"/>
      <c r="L531" s="47"/>
    </row>
    <row r="532" spans="1:12">
      <c r="A532" s="47">
        <v>327</v>
      </c>
      <c r="B532" s="47"/>
      <c r="C532" s="47"/>
      <c r="D532" s="47"/>
      <c r="E532" s="47"/>
      <c r="F532" s="47"/>
      <c r="G532" s="47">
        <f t="shared" si="15"/>
        <v>1.2728113031450031E-12</v>
      </c>
      <c r="H532" s="47"/>
      <c r="I532" s="47"/>
      <c r="J532" s="47"/>
      <c r="K532" s="47"/>
      <c r="L532" s="47"/>
    </row>
    <row r="533" spans="1:12">
      <c r="A533" s="47">
        <v>328</v>
      </c>
      <c r="B533" s="47"/>
      <c r="C533" s="47"/>
      <c r="D533" s="47"/>
      <c r="E533" s="47"/>
      <c r="F533" s="47"/>
      <c r="G533" s="47">
        <f t="shared" si="15"/>
        <v>6.7133035196367016E-13</v>
      </c>
      <c r="H533" s="47"/>
      <c r="I533" s="47"/>
      <c r="J533" s="47"/>
      <c r="K533" s="47"/>
      <c r="L533" s="47"/>
    </row>
    <row r="534" spans="1:12">
      <c r="A534" s="47">
        <v>329</v>
      </c>
      <c r="B534" s="47"/>
      <c r="C534" s="47"/>
      <c r="D534" s="47"/>
      <c r="E534" s="47"/>
      <c r="F534" s="47"/>
      <c r="G534" s="47">
        <f t="shared" si="15"/>
        <v>3.5096905938527365E-13</v>
      </c>
      <c r="H534" s="47"/>
      <c r="I534" s="47"/>
      <c r="J534" s="47"/>
      <c r="K534" s="47"/>
      <c r="L534" s="47"/>
    </row>
    <row r="535" spans="1:12">
      <c r="A535" s="47">
        <v>330</v>
      </c>
      <c r="B535" s="47"/>
      <c r="C535" s="47"/>
      <c r="D535" s="47"/>
      <c r="E535" s="47"/>
      <c r="F535" s="47"/>
      <c r="G535" s="47">
        <f t="shared" si="15"/>
        <v>1.8186578531781535E-13</v>
      </c>
      <c r="H535" s="47"/>
      <c r="I535" s="47"/>
      <c r="J535" s="47"/>
      <c r="K535" s="47"/>
      <c r="L535" s="47"/>
    </row>
    <row r="536" spans="1:12">
      <c r="A536" s="47">
        <v>331</v>
      </c>
      <c r="B536" s="47"/>
      <c r="C536" s="47"/>
      <c r="D536" s="47"/>
      <c r="E536" s="47"/>
      <c r="F536" s="47"/>
      <c r="G536" s="47">
        <f t="shared" si="15"/>
        <v>9.3405388229695457E-14</v>
      </c>
      <c r="H536" s="47"/>
      <c r="I536" s="47"/>
      <c r="J536" s="47"/>
      <c r="K536" s="47"/>
      <c r="L536" s="47"/>
    </row>
    <row r="537" spans="1:12">
      <c r="A537" s="47">
        <v>332</v>
      </c>
      <c r="B537" s="47"/>
      <c r="C537" s="47"/>
      <c r="D537" s="47"/>
      <c r="E537" s="47"/>
      <c r="F537" s="47"/>
      <c r="G537" s="47">
        <f t="shared" si="15"/>
        <v>4.7546718707285816E-14</v>
      </c>
      <c r="H537" s="47"/>
      <c r="I537" s="47"/>
      <c r="J537" s="47"/>
      <c r="K537" s="47"/>
      <c r="L537" s="47"/>
    </row>
    <row r="538" spans="1:12">
      <c r="A538" s="47">
        <v>333</v>
      </c>
      <c r="B538" s="47"/>
      <c r="C538" s="47"/>
      <c r="D538" s="47"/>
      <c r="E538" s="47"/>
      <c r="F538" s="47"/>
      <c r="G538" s="47">
        <f t="shared" si="15"/>
        <v>2.3987533762234193E-14</v>
      </c>
      <c r="H538" s="47"/>
      <c r="I538" s="47"/>
      <c r="J538" s="47"/>
      <c r="K538" s="47"/>
      <c r="L538" s="47"/>
    </row>
    <row r="539" spans="1:12">
      <c r="A539" s="47">
        <v>334</v>
      </c>
      <c r="B539" s="47"/>
      <c r="C539" s="47"/>
      <c r="D539" s="47"/>
      <c r="E539" s="47"/>
      <c r="F539" s="47"/>
      <c r="G539" s="47">
        <f t="shared" si="15"/>
        <v>1.1993766881116976E-14</v>
      </c>
      <c r="H539" s="47"/>
      <c r="I539" s="47"/>
      <c r="J539" s="47"/>
      <c r="K539" s="47"/>
      <c r="L539" s="47"/>
    </row>
    <row r="540" spans="1:12">
      <c r="A540" s="47">
        <v>335</v>
      </c>
      <c r="B540" s="47"/>
      <c r="C540" s="47"/>
      <c r="D540" s="47"/>
      <c r="E540" s="47"/>
      <c r="F540" s="47"/>
      <c r="G540" s="47">
        <f t="shared" si="15"/>
        <v>5.9431800067623039E-15</v>
      </c>
      <c r="H540" s="47"/>
      <c r="I540" s="47"/>
      <c r="J540" s="47"/>
      <c r="K540" s="47"/>
      <c r="L540" s="47"/>
    </row>
    <row r="541" spans="1:12">
      <c r="A541" s="47">
        <v>336</v>
      </c>
      <c r="B541" s="47"/>
      <c r="C541" s="47"/>
      <c r="D541" s="47"/>
      <c r="E541" s="47"/>
      <c r="F541" s="47"/>
      <c r="G541" s="47">
        <f t="shared" si="15"/>
        <v>2.9185258961779607E-15</v>
      </c>
      <c r="H541" s="47"/>
      <c r="I541" s="47"/>
      <c r="J541" s="47"/>
      <c r="K541" s="47"/>
      <c r="L541" s="47"/>
    </row>
    <row r="542" spans="1:12">
      <c r="A542" s="47">
        <v>337</v>
      </c>
      <c r="B542" s="47"/>
      <c r="C542" s="47"/>
      <c r="D542" s="47"/>
      <c r="E542" s="47"/>
      <c r="F542" s="47"/>
      <c r="G542" s="47">
        <f t="shared" si="15"/>
        <v>1.4202915340450817E-15</v>
      </c>
      <c r="H542" s="47"/>
      <c r="I542" s="47"/>
      <c r="J542" s="47"/>
      <c r="K542" s="47"/>
      <c r="L542" s="47"/>
    </row>
    <row r="543" spans="1:12">
      <c r="A543" s="47">
        <v>338</v>
      </c>
      <c r="B543" s="47"/>
      <c r="C543" s="47"/>
      <c r="D543" s="47"/>
      <c r="E543" s="47"/>
      <c r="F543" s="47"/>
      <c r="G543" s="47">
        <f t="shared" si="15"/>
        <v>6.8493349127026419E-16</v>
      </c>
      <c r="H543" s="47"/>
      <c r="I543" s="47"/>
      <c r="J543" s="47"/>
      <c r="K543" s="47"/>
      <c r="L543" s="47"/>
    </row>
    <row r="544" spans="1:12">
      <c r="A544" s="47">
        <v>339</v>
      </c>
      <c r="B544" s="47"/>
      <c r="C544" s="47"/>
      <c r="D544" s="47"/>
      <c r="E544" s="47"/>
      <c r="F544" s="47"/>
      <c r="G544" s="47">
        <f t="shared" si="15"/>
        <v>3.273133498105605E-16</v>
      </c>
      <c r="H544" s="47"/>
      <c r="I544" s="47"/>
      <c r="J544" s="47"/>
      <c r="K544" s="47"/>
      <c r="L544" s="47"/>
    </row>
    <row r="545" spans="1:12">
      <c r="A545" s="47">
        <v>340</v>
      </c>
      <c r="B545" s="47"/>
      <c r="C545" s="47"/>
      <c r="D545" s="47"/>
      <c r="E545" s="47"/>
      <c r="F545" s="47"/>
      <c r="G545" s="47">
        <f t="shared" si="15"/>
        <v>1.5499249799853142E-16</v>
      </c>
      <c r="H545" s="47"/>
      <c r="I545" s="47"/>
      <c r="J545" s="47"/>
      <c r="K545" s="47"/>
      <c r="L545" s="47"/>
    </row>
    <row r="546" spans="1:12">
      <c r="A546" s="47">
        <v>341</v>
      </c>
      <c r="B546" s="47"/>
      <c r="C546" s="47"/>
      <c r="D546" s="47"/>
      <c r="E546" s="47"/>
      <c r="F546" s="47"/>
      <c r="G546" s="47">
        <f t="shared" si="15"/>
        <v>7.2723752726584632E-17</v>
      </c>
      <c r="H546" s="47"/>
      <c r="I546" s="47"/>
      <c r="J546" s="47"/>
      <c r="K546" s="47"/>
      <c r="L546" s="47"/>
    </row>
    <row r="547" spans="1:12">
      <c r="A547" s="47">
        <v>342</v>
      </c>
      <c r="B547" s="47"/>
      <c r="C547" s="47"/>
      <c r="D547" s="47"/>
      <c r="E547" s="47"/>
      <c r="F547" s="47"/>
      <c r="G547" s="47">
        <f t="shared" si="15"/>
        <v>3.3810165741306468E-17</v>
      </c>
      <c r="H547" s="47"/>
      <c r="I547" s="47"/>
      <c r="J547" s="47"/>
      <c r="K547" s="47"/>
      <c r="L547" s="47"/>
    </row>
    <row r="548" spans="1:12">
      <c r="A548" s="47">
        <v>343</v>
      </c>
      <c r="B548" s="47"/>
      <c r="C548" s="47"/>
      <c r="D548" s="47"/>
      <c r="E548" s="47"/>
      <c r="F548" s="47"/>
      <c r="G548" s="47">
        <f t="shared" si="15"/>
        <v>1.5574362061593165E-17</v>
      </c>
      <c r="H548" s="47"/>
      <c r="I548" s="47"/>
      <c r="J548" s="47"/>
      <c r="K548" s="47"/>
      <c r="L548" s="47"/>
    </row>
    <row r="549" spans="1:12">
      <c r="A549" s="47">
        <v>344</v>
      </c>
      <c r="B549" s="47"/>
      <c r="C549" s="47"/>
      <c r="D549" s="47"/>
      <c r="E549" s="47"/>
      <c r="F549" s="47"/>
      <c r="G549" s="47">
        <f t="shared" si="15"/>
        <v>7.1080664060177589E-18</v>
      </c>
      <c r="H549" s="47"/>
      <c r="I549" s="47"/>
      <c r="J549" s="47"/>
      <c r="K549" s="47"/>
      <c r="L549" s="47"/>
    </row>
    <row r="550" spans="1:12">
      <c r="A550" s="47">
        <v>345</v>
      </c>
      <c r="B550" s="47"/>
      <c r="C550" s="47"/>
      <c r="D550" s="47"/>
      <c r="E550" s="47"/>
      <c r="F550" s="47"/>
      <c r="G550" s="47">
        <f t="shared" si="15"/>
        <v>3.2140822009819778E-18</v>
      </c>
      <c r="H550" s="47"/>
      <c r="I550" s="47"/>
      <c r="J550" s="47"/>
      <c r="K550" s="47"/>
      <c r="L550" s="47"/>
    </row>
    <row r="551" spans="1:12">
      <c r="A551" s="47">
        <v>346</v>
      </c>
      <c r="B551" s="47"/>
      <c r="C551" s="47"/>
      <c r="D551" s="47"/>
      <c r="E551" s="47"/>
      <c r="F551" s="47"/>
      <c r="G551" s="47">
        <f t="shared" si="15"/>
        <v>1.4398345120006125E-18</v>
      </c>
      <c r="H551" s="47"/>
      <c r="I551" s="47"/>
      <c r="J551" s="47"/>
      <c r="K551" s="47"/>
      <c r="L551" s="47"/>
    </row>
    <row r="552" spans="1:12">
      <c r="A552" s="47">
        <v>347</v>
      </c>
      <c r="B552" s="47"/>
      <c r="C552" s="47"/>
      <c r="D552" s="47"/>
      <c r="E552" s="47"/>
      <c r="F552" s="47"/>
      <c r="G552" s="47">
        <f t="shared" si="15"/>
        <v>6.3900436555646734E-19</v>
      </c>
      <c r="H552" s="47"/>
      <c r="I552" s="47"/>
      <c r="J552" s="47"/>
      <c r="K552" s="47"/>
      <c r="L552" s="47"/>
    </row>
    <row r="553" spans="1:12">
      <c r="A553" s="47">
        <v>348</v>
      </c>
      <c r="B553" s="47"/>
      <c r="C553" s="47"/>
      <c r="D553" s="47"/>
      <c r="E553" s="47"/>
      <c r="F553" s="47"/>
      <c r="G553" s="47">
        <f t="shared" si="15"/>
        <v>2.8094157451189118E-19</v>
      </c>
      <c r="H553" s="47"/>
      <c r="I553" s="47"/>
      <c r="J553" s="47"/>
      <c r="K553" s="47"/>
      <c r="L553" s="47"/>
    </row>
    <row r="554" spans="1:12">
      <c r="A554" s="47">
        <v>349</v>
      </c>
      <c r="B554" s="47"/>
      <c r="C554" s="47"/>
      <c r="D554" s="47"/>
      <c r="E554" s="47"/>
      <c r="F554" s="47"/>
      <c r="G554" s="47">
        <f t="shared" si="15"/>
        <v>1.2235850809687017E-19</v>
      </c>
      <c r="H554" s="47"/>
      <c r="I554" s="47"/>
      <c r="J554" s="47"/>
      <c r="K554" s="47"/>
      <c r="L554" s="47"/>
    </row>
    <row r="555" spans="1:12">
      <c r="A555" s="47">
        <v>350</v>
      </c>
      <c r="B555" s="47"/>
      <c r="C555" s="47"/>
      <c r="D555" s="47"/>
      <c r="E555" s="47"/>
      <c r="F555" s="47"/>
      <c r="G555" s="47">
        <f t="shared" si="15"/>
        <v>5.2788956350363998E-20</v>
      </c>
      <c r="H555" s="47"/>
      <c r="I555" s="47"/>
      <c r="J555" s="47"/>
      <c r="K555" s="47"/>
      <c r="L555" s="47"/>
    </row>
    <row r="556" spans="1:12">
      <c r="A556" s="47">
        <v>351</v>
      </c>
      <c r="B556" s="47"/>
      <c r="C556" s="47"/>
      <c r="D556" s="47"/>
      <c r="E556" s="47"/>
      <c r="F556" s="47"/>
      <c r="G556" s="47">
        <f t="shared" si="15"/>
        <v>2.2559383055711175E-20</v>
      </c>
      <c r="H556" s="47"/>
      <c r="I556" s="47"/>
      <c r="J556" s="47"/>
      <c r="K556" s="47"/>
      <c r="L556" s="47"/>
    </row>
    <row r="557" spans="1:12">
      <c r="A557" s="47">
        <v>352</v>
      </c>
      <c r="B557" s="47"/>
      <c r="C557" s="47"/>
      <c r="D557" s="47"/>
      <c r="E557" s="47"/>
      <c r="F557" s="47"/>
      <c r="G557" s="47">
        <f t="shared" si="15"/>
        <v>9.5492843048324431E-21</v>
      </c>
      <c r="H557" s="47"/>
      <c r="I557" s="47"/>
      <c r="J557" s="47"/>
      <c r="K557" s="47"/>
      <c r="L557" s="47"/>
    </row>
    <row r="558" spans="1:12">
      <c r="A558" s="47">
        <v>353</v>
      </c>
      <c r="B558" s="47"/>
      <c r="C558" s="47"/>
      <c r="D558" s="47"/>
      <c r="E558" s="47"/>
      <c r="F558" s="47"/>
      <c r="G558" s="47">
        <f t="shared" si="15"/>
        <v>4.0036659408361491E-21</v>
      </c>
      <c r="H558" s="47"/>
      <c r="I558" s="47"/>
      <c r="J558" s="47"/>
      <c r="K558" s="47"/>
      <c r="L558" s="47"/>
    </row>
    <row r="559" spans="1:12">
      <c r="A559" s="47">
        <v>354</v>
      </c>
      <c r="B559" s="47"/>
      <c r="C559" s="47"/>
      <c r="D559" s="47"/>
      <c r="E559" s="47"/>
      <c r="F559" s="47"/>
      <c r="G559" s="47">
        <f t="shared" si="15"/>
        <v>1.6625392466184146E-21</v>
      </c>
      <c r="H559" s="47"/>
      <c r="I559" s="47"/>
      <c r="J559" s="47"/>
      <c r="K559" s="47"/>
      <c r="L559" s="47"/>
    </row>
    <row r="560" spans="1:12">
      <c r="A560" s="47">
        <v>355</v>
      </c>
      <c r="B560" s="47"/>
      <c r="C560" s="47"/>
      <c r="D560" s="47"/>
      <c r="E560" s="47"/>
      <c r="F560" s="47"/>
      <c r="G560" s="47">
        <f t="shared" si="15"/>
        <v>6.8374853522898139E-22</v>
      </c>
      <c r="H560" s="47"/>
      <c r="I560" s="47"/>
      <c r="J560" s="47"/>
      <c r="K560" s="47"/>
      <c r="L560" s="47"/>
    </row>
    <row r="561" spans="1:12">
      <c r="A561" s="47">
        <v>356</v>
      </c>
      <c r="B561" s="47"/>
      <c r="C561" s="47"/>
      <c r="D561" s="47"/>
      <c r="E561" s="47"/>
      <c r="F561" s="47"/>
      <c r="G561" s="47">
        <f t="shared" si="15"/>
        <v>2.7849308316911138E-22</v>
      </c>
      <c r="H561" s="47"/>
      <c r="I561" s="47"/>
      <c r="J561" s="47"/>
      <c r="K561" s="47"/>
      <c r="L561" s="47"/>
    </row>
    <row r="562" spans="1:12">
      <c r="A562" s="47">
        <v>357</v>
      </c>
      <c r="B562" s="47"/>
      <c r="C562" s="47"/>
      <c r="D562" s="47"/>
      <c r="E562" s="47"/>
      <c r="F562" s="47"/>
      <c r="G562" s="47">
        <f t="shared" si="15"/>
        <v>1.1233334447157417E-22</v>
      </c>
      <c r="H562" s="47"/>
      <c r="I562" s="47"/>
      <c r="J562" s="47"/>
      <c r="K562" s="47"/>
      <c r="L562" s="47"/>
    </row>
    <row r="563" spans="1:12">
      <c r="A563" s="47">
        <v>358</v>
      </c>
      <c r="B563" s="47"/>
      <c r="C563" s="47"/>
      <c r="D563" s="47"/>
      <c r="E563" s="47"/>
      <c r="F563" s="47"/>
      <c r="G563" s="47">
        <f t="shared" si="15"/>
        <v>4.4870581730265445E-23</v>
      </c>
      <c r="H563" s="47"/>
      <c r="I563" s="47"/>
      <c r="J563" s="47"/>
      <c r="K563" s="47"/>
      <c r="L563" s="47"/>
    </row>
    <row r="564" spans="1:12">
      <c r="A564" s="47">
        <v>359</v>
      </c>
      <c r="B564" s="47"/>
      <c r="C564" s="47"/>
      <c r="D564" s="47"/>
      <c r="E564" s="47"/>
      <c r="F564" s="47"/>
      <c r="G564" s="47">
        <f t="shared" si="15"/>
        <v>1.7748252383558902E-23</v>
      </c>
      <c r="H564" s="47"/>
      <c r="I564" s="47"/>
      <c r="J564" s="47"/>
      <c r="K564" s="47"/>
      <c r="L564" s="47"/>
    </row>
    <row r="565" spans="1:12">
      <c r="A565" s="47">
        <v>360</v>
      </c>
      <c r="B565" s="47"/>
      <c r="C565" s="47"/>
      <c r="D565" s="47"/>
      <c r="E565" s="47"/>
      <c r="F565" s="47"/>
      <c r="G565" s="47">
        <f t="shared" si="15"/>
        <v>6.951398850227177E-24</v>
      </c>
      <c r="H565" s="47"/>
      <c r="I565" s="47"/>
      <c r="J565" s="47"/>
      <c r="K565" s="47"/>
      <c r="L565" s="47"/>
    </row>
    <row r="566" spans="1:12">
      <c r="A566" s="47">
        <v>361</v>
      </c>
      <c r="B566" s="47"/>
      <c r="C566" s="47"/>
      <c r="D566" s="47"/>
      <c r="E566" s="47"/>
      <c r="F566" s="47"/>
      <c r="G566" s="47">
        <f t="shared" si="15"/>
        <v>2.6958333491185825E-24</v>
      </c>
      <c r="H566" s="47"/>
      <c r="I566" s="47"/>
      <c r="J566" s="47"/>
      <c r="K566" s="47"/>
      <c r="L566" s="47"/>
    </row>
    <row r="567" spans="1:12">
      <c r="A567" s="47">
        <v>362</v>
      </c>
      <c r="B567" s="47"/>
      <c r="C567" s="47"/>
      <c r="D567" s="47"/>
      <c r="E567" s="47"/>
      <c r="F567" s="47"/>
      <c r="G567" s="47">
        <f t="shared" si="15"/>
        <v>1.0351404296338981E-24</v>
      </c>
      <c r="H567" s="47"/>
      <c r="I567" s="47"/>
      <c r="J567" s="47"/>
      <c r="K567" s="47"/>
      <c r="L567" s="47"/>
    </row>
    <row r="568" spans="1:12">
      <c r="A568" s="47">
        <v>363</v>
      </c>
      <c r="B568" s="47"/>
      <c r="C568" s="47"/>
      <c r="D568" s="47"/>
      <c r="E568" s="47"/>
      <c r="F568" s="47"/>
      <c r="G568" s="47">
        <f t="shared" si="15"/>
        <v>3.9352446085255951E-25</v>
      </c>
      <c r="H568" s="47"/>
      <c r="I568" s="47"/>
      <c r="J568" s="47"/>
      <c r="K568" s="47"/>
      <c r="L568" s="47"/>
    </row>
    <row r="569" spans="1:12">
      <c r="A569" s="47">
        <v>364</v>
      </c>
      <c r="B569" s="47"/>
      <c r="C569" s="47"/>
      <c r="D569" s="47"/>
      <c r="E569" s="47"/>
      <c r="F569" s="47"/>
      <c r="G569" s="47">
        <f t="shared" si="15"/>
        <v>1.4811222839780322E-25</v>
      </c>
      <c r="H569" s="47"/>
      <c r="I569" s="47"/>
      <c r="J569" s="47"/>
      <c r="K569" s="47"/>
      <c r="L569" s="47"/>
    </row>
    <row r="570" spans="1:12">
      <c r="A570" s="47">
        <v>365</v>
      </c>
      <c r="B570" s="47"/>
      <c r="C570" s="47"/>
      <c r="D570" s="47"/>
      <c r="E570" s="47"/>
      <c r="F570" s="47"/>
      <c r="G570" s="47">
        <f t="shared" si="15"/>
        <v>5.5187022087950611E-26</v>
      </c>
      <c r="H570" s="47"/>
      <c r="I570" s="47"/>
      <c r="J570" s="47"/>
      <c r="K570" s="47"/>
      <c r="L570" s="47"/>
    </row>
    <row r="571" spans="1:12">
      <c r="A571" s="47">
        <v>366</v>
      </c>
      <c r="B571" s="47"/>
      <c r="C571" s="47"/>
      <c r="D571" s="47"/>
      <c r="E571" s="47"/>
      <c r="F571" s="47"/>
      <c r="G571" s="47">
        <f t="shared" si="15"/>
        <v>2.035586880293189E-26</v>
      </c>
      <c r="H571" s="47"/>
      <c r="I571" s="47"/>
      <c r="J571" s="47"/>
      <c r="K571" s="47"/>
      <c r="L571" s="47"/>
    </row>
    <row r="572" spans="1:12">
      <c r="A572" s="47">
        <v>367</v>
      </c>
      <c r="B572" s="47"/>
      <c r="C572" s="47"/>
      <c r="D572" s="47"/>
      <c r="E572" s="47"/>
      <c r="F572" s="47"/>
      <c r="G572" s="47">
        <f t="shared" si="15"/>
        <v>7.4323880642859947E-27</v>
      </c>
      <c r="H572" s="47"/>
      <c r="I572" s="47"/>
      <c r="J572" s="47"/>
      <c r="K572" s="47"/>
      <c r="L572" s="47"/>
    </row>
    <row r="573" spans="1:12">
      <c r="A573" s="47">
        <v>368</v>
      </c>
      <c r="B573" s="47"/>
      <c r="C573" s="47"/>
      <c r="D573" s="47"/>
      <c r="E573" s="47"/>
      <c r="F573" s="47"/>
      <c r="G573" s="47">
        <f t="shared" si="15"/>
        <v>2.6861619906250846E-27</v>
      </c>
      <c r="H573" s="47"/>
      <c r="I573" s="47"/>
      <c r="J573" s="47"/>
      <c r="K573" s="47"/>
      <c r="L573" s="47"/>
    </row>
    <row r="574" spans="1:12">
      <c r="A574" s="47">
        <v>369</v>
      </c>
      <c r="B574" s="47"/>
      <c r="C574" s="47"/>
      <c r="D574" s="47"/>
      <c r="E574" s="47"/>
      <c r="F574" s="47"/>
      <c r="G574" s="47">
        <f t="shared" si="15"/>
        <v>9.6090347632117107E-28</v>
      </c>
      <c r="H574" s="47"/>
      <c r="I574" s="47"/>
      <c r="J574" s="47"/>
      <c r="K574" s="47"/>
      <c r="L574" s="47"/>
    </row>
    <row r="575" spans="1:12">
      <c r="A575" s="47">
        <v>370</v>
      </c>
      <c r="B575" s="47"/>
      <c r="C575" s="47"/>
      <c r="D575" s="47"/>
      <c r="E575" s="47"/>
      <c r="F575" s="47"/>
      <c r="G575" s="47">
        <f t="shared" si="15"/>
        <v>3.4021177134614431E-28</v>
      </c>
      <c r="H575" s="47"/>
      <c r="I575" s="47"/>
      <c r="J575" s="47"/>
      <c r="K575" s="47"/>
      <c r="L575" s="47"/>
    </row>
    <row r="576" spans="1:12">
      <c r="A576" s="47">
        <v>371</v>
      </c>
      <c r="B576" s="47"/>
      <c r="C576" s="47"/>
      <c r="D576" s="47"/>
      <c r="E576" s="47"/>
      <c r="F576" s="47"/>
      <c r="G576" s="47">
        <f t="shared" si="15"/>
        <v>1.192116719002682E-28</v>
      </c>
      <c r="H576" s="47"/>
      <c r="I576" s="47"/>
      <c r="J576" s="47"/>
      <c r="K576" s="47"/>
      <c r="L576" s="47"/>
    </row>
    <row r="577" spans="1:12">
      <c r="A577" s="47">
        <v>372</v>
      </c>
      <c r="B577" s="47"/>
      <c r="C577" s="47"/>
      <c r="D577" s="47"/>
      <c r="E577" s="47"/>
      <c r="F577" s="47"/>
      <c r="G577" s="47">
        <f t="shared" si="15"/>
        <v>4.1339531384769442E-29</v>
      </c>
      <c r="H577" s="47"/>
      <c r="I577" s="47"/>
      <c r="J577" s="47"/>
      <c r="K577" s="47"/>
      <c r="L577" s="47"/>
    </row>
    <row r="578" spans="1:12">
      <c r="A578" s="47">
        <v>373</v>
      </c>
      <c r="B578" s="47"/>
      <c r="C578" s="47"/>
      <c r="D578" s="47"/>
      <c r="E578" s="47"/>
      <c r="F578" s="47"/>
      <c r="G578" s="47">
        <f t="shared" si="15"/>
        <v>1.4186219885390045E-29</v>
      </c>
      <c r="H578" s="47"/>
      <c r="I578" s="47"/>
      <c r="J578" s="47"/>
      <c r="K578" s="47"/>
      <c r="L578" s="47"/>
    </row>
    <row r="579" spans="1:12">
      <c r="A579" s="47">
        <v>374</v>
      </c>
      <c r="B579" s="47"/>
      <c r="C579" s="47"/>
      <c r="D579" s="47"/>
      <c r="E579" s="47"/>
      <c r="F579" s="47"/>
      <c r="G579" s="47">
        <f t="shared" si="15"/>
        <v>4.817245789958785E-30</v>
      </c>
      <c r="H579" s="47"/>
      <c r="I579" s="47"/>
      <c r="J579" s="47"/>
      <c r="K579" s="47"/>
      <c r="L579" s="47"/>
    </row>
    <row r="580" spans="1:12">
      <c r="A580" s="47">
        <v>375</v>
      </c>
      <c r="B580" s="47"/>
      <c r="C580" s="47"/>
      <c r="D580" s="47"/>
      <c r="E580" s="47"/>
      <c r="F580" s="47"/>
      <c r="G580" s="47">
        <f t="shared" si="15"/>
        <v>1.6185945854260903E-30</v>
      </c>
      <c r="H580" s="47"/>
      <c r="I580" s="47"/>
      <c r="J580" s="47"/>
      <c r="K580" s="47"/>
      <c r="L580" s="47"/>
    </row>
    <row r="581" spans="1:12">
      <c r="A581" s="47">
        <v>376</v>
      </c>
      <c r="B581" s="47"/>
      <c r="C581" s="47"/>
      <c r="D581" s="47"/>
      <c r="E581" s="47"/>
      <c r="F581" s="47"/>
      <c r="G581" s="47">
        <f t="shared" si="15"/>
        <v>5.3809660419751454E-31</v>
      </c>
      <c r="H581" s="47"/>
      <c r="I581" s="47"/>
      <c r="J581" s="47"/>
      <c r="K581" s="47"/>
      <c r="L581" s="47"/>
    </row>
    <row r="582" spans="1:12">
      <c r="A582" s="47">
        <v>377</v>
      </c>
      <c r="B582" s="47"/>
      <c r="C582" s="47"/>
      <c r="D582" s="47"/>
      <c r="E582" s="47"/>
      <c r="F582" s="47"/>
      <c r="G582" s="47">
        <f t="shared" si="15"/>
        <v>1.7698668148671527E-31</v>
      </c>
      <c r="H582" s="47"/>
      <c r="I582" s="47"/>
      <c r="J582" s="47"/>
      <c r="K582" s="47"/>
      <c r="L582" s="47"/>
    </row>
    <row r="583" spans="1:12">
      <c r="A583" s="47">
        <v>378</v>
      </c>
      <c r="B583" s="47"/>
      <c r="C583" s="47"/>
      <c r="D583" s="47"/>
      <c r="E583" s="47"/>
      <c r="F583" s="47"/>
      <c r="G583" s="47">
        <f t="shared" si="15"/>
        <v>5.7590904293295372E-32</v>
      </c>
      <c r="H583" s="47"/>
      <c r="I583" s="47"/>
      <c r="J583" s="47"/>
      <c r="K583" s="47"/>
      <c r="L583" s="47"/>
    </row>
    <row r="584" spans="1:12">
      <c r="A584" s="47">
        <v>379</v>
      </c>
      <c r="B584" s="47"/>
      <c r="C584" s="47"/>
      <c r="D584" s="47"/>
      <c r="E584" s="47"/>
      <c r="F584" s="47"/>
      <c r="G584" s="47">
        <f t="shared" si="15"/>
        <v>1.8538496896522724E-32</v>
      </c>
      <c r="H584" s="47"/>
      <c r="I584" s="47"/>
      <c r="J584" s="47"/>
      <c r="K584" s="47"/>
      <c r="L584" s="47"/>
    </row>
    <row r="585" spans="1:12">
      <c r="A585" s="47">
        <v>380</v>
      </c>
      <c r="B585" s="47"/>
      <c r="C585" s="47"/>
      <c r="D585" s="47"/>
      <c r="E585" s="47"/>
      <c r="F585" s="47"/>
      <c r="G585" s="47">
        <f t="shared" si="15"/>
        <v>5.9030476959980184E-33</v>
      </c>
      <c r="H585" s="47"/>
      <c r="I585" s="47"/>
      <c r="J585" s="47"/>
      <c r="K585" s="47"/>
      <c r="L585" s="47"/>
    </row>
    <row r="586" spans="1:12">
      <c r="A586" s="47">
        <v>381</v>
      </c>
      <c r="B586" s="47"/>
      <c r="C586" s="47"/>
      <c r="D586" s="47"/>
      <c r="E586" s="47"/>
      <c r="F586" s="47"/>
      <c r="G586" s="47">
        <f t="shared" si="15"/>
        <v>1.8592276207867567E-33</v>
      </c>
      <c r="H586" s="47"/>
      <c r="I586" s="47"/>
      <c r="J586" s="47"/>
      <c r="K586" s="47"/>
      <c r="L586" s="47"/>
    </row>
    <row r="587" spans="1:12">
      <c r="A587" s="47">
        <v>382</v>
      </c>
      <c r="B587" s="47"/>
      <c r="C587" s="47"/>
      <c r="D587" s="47"/>
      <c r="E587" s="47"/>
      <c r="F587" s="47"/>
      <c r="G587" s="47">
        <f t="shared" si="15"/>
        <v>5.7918347349116748E-34</v>
      </c>
      <c r="H587" s="47"/>
      <c r="I587" s="47"/>
      <c r="J587" s="47"/>
      <c r="K587" s="47"/>
      <c r="L587" s="47"/>
    </row>
    <row r="588" spans="1:12">
      <c r="A588" s="47">
        <v>383</v>
      </c>
      <c r="B588" s="47"/>
      <c r="C588" s="47"/>
      <c r="D588" s="47"/>
      <c r="E588" s="47"/>
      <c r="F588" s="47"/>
      <c r="G588" s="47">
        <f t="shared" si="15"/>
        <v>1.7844295005732665E-34</v>
      </c>
      <c r="H588" s="47"/>
      <c r="I588" s="47"/>
      <c r="J588" s="47"/>
      <c r="K588" s="47"/>
      <c r="L588" s="47"/>
    </row>
    <row r="589" spans="1:12">
      <c r="A589" s="47">
        <v>384</v>
      </c>
      <c r="B589" s="47"/>
      <c r="C589" s="47"/>
      <c r="D589" s="47"/>
      <c r="E589" s="47"/>
      <c r="F589" s="47"/>
      <c r="G589" s="47">
        <f t="shared" ref="G589:G652" si="16">_xlfn.BINOM.DIST($A589,G$203,0.5,0)</f>
        <v>5.4369336345592879E-35</v>
      </c>
      <c r="H589" s="47"/>
      <c r="I589" s="47"/>
      <c r="J589" s="47"/>
      <c r="K589" s="47"/>
      <c r="L589" s="47"/>
    </row>
    <row r="590" spans="1:12">
      <c r="A590" s="47">
        <v>385</v>
      </c>
      <c r="B590" s="47"/>
      <c r="C590" s="47"/>
      <c r="D590" s="47"/>
      <c r="E590" s="47"/>
      <c r="F590" s="47"/>
      <c r="G590" s="47">
        <f t="shared" si="16"/>
        <v>1.63814104313988E-35</v>
      </c>
      <c r="H590" s="47"/>
      <c r="I590" s="47"/>
      <c r="J590" s="47"/>
      <c r="K590" s="47"/>
      <c r="L590" s="47"/>
    </row>
    <row r="591" spans="1:12">
      <c r="A591" s="47">
        <v>386</v>
      </c>
      <c r="B591" s="47"/>
      <c r="C591" s="47"/>
      <c r="D591" s="47"/>
      <c r="E591" s="47"/>
      <c r="F591" s="47"/>
      <c r="G591" s="47">
        <f t="shared" si="16"/>
        <v>4.8804720197173565E-36</v>
      </c>
      <c r="H591" s="47"/>
      <c r="I591" s="47"/>
      <c r="J591" s="47"/>
      <c r="K591" s="47"/>
      <c r="L591" s="47"/>
    </row>
    <row r="592" spans="1:12">
      <c r="A592" s="47">
        <v>387</v>
      </c>
      <c r="B592" s="47"/>
      <c r="C592" s="47"/>
      <c r="D592" s="47"/>
      <c r="E592" s="47"/>
      <c r="F592" s="47"/>
      <c r="G592" s="47">
        <f t="shared" si="16"/>
        <v>1.4376584244129229E-36</v>
      </c>
      <c r="H592" s="47"/>
      <c r="I592" s="47"/>
      <c r="J592" s="47"/>
      <c r="K592" s="47"/>
      <c r="L592" s="47"/>
    </row>
    <row r="593" spans="1:12">
      <c r="A593" s="47">
        <v>388</v>
      </c>
      <c r="B593" s="47"/>
      <c r="C593" s="47"/>
      <c r="D593" s="47"/>
      <c r="E593" s="47"/>
      <c r="F593" s="47"/>
      <c r="G593" s="47">
        <f t="shared" si="16"/>
        <v>4.1869948958416876E-37</v>
      </c>
      <c r="H593" s="47"/>
      <c r="I593" s="47"/>
      <c r="J593" s="47"/>
      <c r="K593" s="47"/>
      <c r="L593" s="47"/>
    </row>
    <row r="594" spans="1:12">
      <c r="A594" s="47">
        <v>389</v>
      </c>
      <c r="B594" s="47"/>
      <c r="C594" s="47"/>
      <c r="D594" s="47"/>
      <c r="E594" s="47"/>
      <c r="F594" s="47"/>
      <c r="G594" s="47">
        <f t="shared" si="16"/>
        <v>1.2055100985456633E-37</v>
      </c>
      <c r="H594" s="47"/>
      <c r="I594" s="47"/>
      <c r="J594" s="47"/>
      <c r="K594" s="47"/>
      <c r="L594" s="47"/>
    </row>
    <row r="595" spans="1:12">
      <c r="A595" s="47">
        <v>390</v>
      </c>
      <c r="B595" s="47"/>
      <c r="C595" s="47"/>
      <c r="D595" s="47"/>
      <c r="E595" s="47"/>
      <c r="F595" s="47"/>
      <c r="G595" s="47">
        <f t="shared" si="16"/>
        <v>3.4310672035530911E-38</v>
      </c>
      <c r="H595" s="47"/>
      <c r="I595" s="47"/>
      <c r="J595" s="47"/>
      <c r="K595" s="47"/>
      <c r="L595" s="47"/>
    </row>
    <row r="596" spans="1:12">
      <c r="A596" s="47">
        <v>391</v>
      </c>
      <c r="B596" s="47"/>
      <c r="C596" s="47"/>
      <c r="D596" s="47"/>
      <c r="E596" s="47"/>
      <c r="F596" s="47"/>
      <c r="G596" s="47">
        <f t="shared" si="16"/>
        <v>9.6526187312233424E-39</v>
      </c>
      <c r="H596" s="47"/>
      <c r="I596" s="47"/>
      <c r="J596" s="47"/>
      <c r="K596" s="47"/>
      <c r="L596" s="47"/>
    </row>
    <row r="597" spans="1:12">
      <c r="A597" s="47">
        <v>392</v>
      </c>
      <c r="B597" s="47"/>
      <c r="C597" s="47"/>
      <c r="D597" s="47"/>
      <c r="E597" s="47"/>
      <c r="F597" s="47"/>
      <c r="G597" s="47">
        <f t="shared" si="16"/>
        <v>2.6840189839371985E-39</v>
      </c>
      <c r="H597" s="47"/>
      <c r="I597" s="47"/>
      <c r="J597" s="47"/>
      <c r="K597" s="47"/>
      <c r="L597" s="47"/>
    </row>
    <row r="598" spans="1:12">
      <c r="A598" s="47">
        <v>393</v>
      </c>
      <c r="B598" s="47"/>
      <c r="C598" s="47"/>
      <c r="D598" s="47"/>
      <c r="E598" s="47"/>
      <c r="F598" s="47"/>
      <c r="G598" s="47">
        <f t="shared" si="16"/>
        <v>7.3759300321935517E-40</v>
      </c>
      <c r="H598" s="47"/>
      <c r="I598" s="47"/>
      <c r="J598" s="47"/>
      <c r="K598" s="47"/>
      <c r="L598" s="47"/>
    </row>
    <row r="599" spans="1:12">
      <c r="A599" s="47">
        <v>394</v>
      </c>
      <c r="B599" s="47"/>
      <c r="C599" s="47"/>
      <c r="D599" s="47"/>
      <c r="E599" s="47"/>
      <c r="F599" s="47"/>
      <c r="G599" s="47">
        <f t="shared" si="16"/>
        <v>2.0031079021439815E-40</v>
      </c>
      <c r="H599" s="47"/>
      <c r="I599" s="47"/>
      <c r="J599" s="47"/>
      <c r="K599" s="47"/>
      <c r="L599" s="47"/>
    </row>
    <row r="600" spans="1:12">
      <c r="A600" s="47">
        <v>395</v>
      </c>
      <c r="B600" s="47"/>
      <c r="C600" s="47"/>
      <c r="D600" s="47"/>
      <c r="E600" s="47"/>
      <c r="F600" s="47"/>
      <c r="G600" s="47">
        <f t="shared" si="16"/>
        <v>5.3754288006900391E-41</v>
      </c>
      <c r="H600" s="47"/>
      <c r="I600" s="47"/>
      <c r="J600" s="47"/>
      <c r="K600" s="47"/>
      <c r="L600" s="47"/>
    </row>
    <row r="601" spans="1:12">
      <c r="A601" s="47">
        <v>396</v>
      </c>
      <c r="B601" s="47"/>
      <c r="C601" s="47"/>
      <c r="D601" s="47"/>
      <c r="E601" s="47"/>
      <c r="F601" s="47"/>
      <c r="G601" s="47">
        <f t="shared" si="16"/>
        <v>1.4253030910920556E-41</v>
      </c>
      <c r="H601" s="47"/>
      <c r="I601" s="47"/>
      <c r="J601" s="47"/>
      <c r="K601" s="47"/>
      <c r="L601" s="47"/>
    </row>
    <row r="602" spans="1:12">
      <c r="A602" s="47">
        <v>397</v>
      </c>
      <c r="B602" s="47"/>
      <c r="C602" s="47"/>
      <c r="D602" s="47"/>
      <c r="E602" s="47"/>
      <c r="F602" s="47"/>
      <c r="G602" s="47">
        <f t="shared" si="16"/>
        <v>3.7337914728860584E-42</v>
      </c>
      <c r="H602" s="47"/>
      <c r="I602" s="47"/>
      <c r="J602" s="47"/>
      <c r="K602" s="47"/>
      <c r="L602" s="47"/>
    </row>
    <row r="603" spans="1:12">
      <c r="A603" s="47">
        <v>398</v>
      </c>
      <c r="B603" s="47"/>
      <c r="C603" s="47"/>
      <c r="D603" s="47"/>
      <c r="E603" s="47"/>
      <c r="F603" s="47"/>
      <c r="G603" s="47">
        <f t="shared" si="16"/>
        <v>9.6628271785745306E-43</v>
      </c>
      <c r="H603" s="47"/>
      <c r="I603" s="47"/>
      <c r="J603" s="47"/>
      <c r="K603" s="47"/>
      <c r="L603" s="47"/>
    </row>
    <row r="604" spans="1:12">
      <c r="A604" s="47">
        <v>399</v>
      </c>
      <c r="B604" s="47"/>
      <c r="C604" s="47"/>
      <c r="D604" s="47"/>
      <c r="E604" s="47"/>
      <c r="F604" s="47"/>
      <c r="G604" s="47">
        <f t="shared" si="16"/>
        <v>2.4701964215903799E-43</v>
      </c>
      <c r="H604" s="47"/>
      <c r="I604" s="47"/>
      <c r="J604" s="47"/>
      <c r="K604" s="47"/>
      <c r="L604" s="47"/>
    </row>
    <row r="605" spans="1:12">
      <c r="A605" s="47">
        <v>400</v>
      </c>
      <c r="B605" s="47"/>
      <c r="C605" s="47"/>
      <c r="D605" s="47"/>
      <c r="E605" s="47"/>
      <c r="F605" s="47"/>
      <c r="G605" s="47">
        <f t="shared" si="16"/>
        <v>6.2372459645156935E-44</v>
      </c>
      <c r="H605" s="47"/>
      <c r="I605" s="47"/>
      <c r="J605" s="47"/>
      <c r="K605" s="47"/>
      <c r="L605" s="47"/>
    </row>
    <row r="606" spans="1:12">
      <c r="A606" s="47">
        <v>401</v>
      </c>
      <c r="B606" s="47"/>
      <c r="C606" s="47"/>
      <c r="D606" s="47"/>
      <c r="E606" s="47"/>
      <c r="F606" s="47"/>
      <c r="G606" s="47">
        <f t="shared" si="16"/>
        <v>1.5554229337944458E-44</v>
      </c>
      <c r="H606" s="47"/>
      <c r="I606" s="47"/>
      <c r="J606" s="47"/>
      <c r="K606" s="47"/>
      <c r="L606" s="47"/>
    </row>
    <row r="607" spans="1:12">
      <c r="A607" s="47">
        <v>402</v>
      </c>
      <c r="B607" s="47"/>
      <c r="C607" s="47"/>
      <c r="D607" s="47"/>
      <c r="E607" s="47"/>
      <c r="F607" s="47"/>
      <c r="G607" s="47">
        <f t="shared" si="16"/>
        <v>3.8305191653148787E-45</v>
      </c>
      <c r="H607" s="47"/>
      <c r="I607" s="47"/>
      <c r="J607" s="47"/>
      <c r="K607" s="47"/>
      <c r="L607" s="47"/>
    </row>
    <row r="608" spans="1:12">
      <c r="A608" s="47">
        <v>403</v>
      </c>
      <c r="B608" s="47"/>
      <c r="C608" s="47"/>
      <c r="D608" s="47"/>
      <c r="E608" s="47"/>
      <c r="F608" s="47"/>
      <c r="G608" s="47">
        <f t="shared" si="16"/>
        <v>9.3149101290531655E-46</v>
      </c>
      <c r="H608" s="47"/>
      <c r="I608" s="47"/>
      <c r="J608" s="47"/>
      <c r="K608" s="47"/>
      <c r="L608" s="47"/>
    </row>
    <row r="609" spans="1:12">
      <c r="A609" s="47">
        <v>404</v>
      </c>
      <c r="B609" s="47"/>
      <c r="C609" s="47"/>
      <c r="D609" s="47"/>
      <c r="E609" s="47"/>
      <c r="F609" s="47"/>
      <c r="G609" s="47">
        <f t="shared" si="16"/>
        <v>2.2365006993023858E-46</v>
      </c>
      <c r="H609" s="47"/>
      <c r="I609" s="47"/>
      <c r="J609" s="47"/>
      <c r="K609" s="47"/>
      <c r="L609" s="47"/>
    </row>
    <row r="610" spans="1:12">
      <c r="A610" s="47">
        <v>405</v>
      </c>
      <c r="B610" s="47"/>
      <c r="C610" s="47"/>
      <c r="D610" s="47"/>
      <c r="E610" s="47"/>
      <c r="F610" s="47"/>
      <c r="G610" s="47">
        <f t="shared" si="16"/>
        <v>5.301334990938935E-47</v>
      </c>
      <c r="H610" s="47"/>
      <c r="I610" s="47"/>
      <c r="J610" s="47"/>
      <c r="K610" s="47"/>
      <c r="L610" s="47"/>
    </row>
    <row r="611" spans="1:12">
      <c r="A611" s="47">
        <v>406</v>
      </c>
      <c r="B611" s="47"/>
      <c r="C611" s="47"/>
      <c r="D611" s="47"/>
      <c r="E611" s="47"/>
      <c r="F611" s="47"/>
      <c r="G611" s="47">
        <f t="shared" si="16"/>
        <v>1.2404601579783567E-47</v>
      </c>
      <c r="H611" s="47"/>
      <c r="I611" s="47"/>
      <c r="J611" s="47"/>
      <c r="K611" s="47"/>
      <c r="L611" s="47"/>
    </row>
    <row r="612" spans="1:12">
      <c r="A612" s="47">
        <v>407</v>
      </c>
      <c r="B612" s="47"/>
      <c r="C612" s="47"/>
      <c r="D612" s="47"/>
      <c r="E612" s="47"/>
      <c r="F612" s="47"/>
      <c r="G612" s="47">
        <f t="shared" si="16"/>
        <v>2.8649448366086101E-48</v>
      </c>
      <c r="H612" s="47"/>
      <c r="I612" s="47"/>
      <c r="J612" s="47"/>
      <c r="K612" s="47"/>
      <c r="L612" s="47"/>
    </row>
    <row r="613" spans="1:12">
      <c r="A613" s="47">
        <v>408</v>
      </c>
      <c r="B613" s="47"/>
      <c r="C613" s="47"/>
      <c r="D613" s="47"/>
      <c r="E613" s="47"/>
      <c r="F613" s="47"/>
      <c r="G613" s="47">
        <f t="shared" si="16"/>
        <v>6.5303889657990223E-49</v>
      </c>
      <c r="H613" s="47"/>
      <c r="I613" s="47"/>
      <c r="J613" s="47"/>
      <c r="K613" s="47"/>
      <c r="L613" s="47"/>
    </row>
    <row r="614" spans="1:12">
      <c r="A614" s="47">
        <v>409</v>
      </c>
      <c r="B614" s="47"/>
      <c r="C614" s="47"/>
      <c r="D614" s="47"/>
      <c r="E614" s="47"/>
      <c r="F614" s="47"/>
      <c r="G614" s="47">
        <f t="shared" si="16"/>
        <v>1.4689383492750759E-49</v>
      </c>
      <c r="H614" s="47"/>
      <c r="I614" s="47"/>
      <c r="J614" s="47"/>
      <c r="K614" s="47"/>
      <c r="L614" s="47"/>
    </row>
    <row r="615" spans="1:12">
      <c r="A615" s="47">
        <v>410</v>
      </c>
      <c r="B615" s="47"/>
      <c r="C615" s="47"/>
      <c r="D615" s="47"/>
      <c r="E615" s="47"/>
      <c r="F615" s="47"/>
      <c r="G615" s="47">
        <f t="shared" si="16"/>
        <v>3.2603265800984055E-50</v>
      </c>
      <c r="H615" s="47"/>
      <c r="I615" s="47"/>
      <c r="J615" s="47"/>
      <c r="K615" s="47"/>
      <c r="L615" s="47"/>
    </row>
    <row r="616" spans="1:12">
      <c r="A616" s="47">
        <v>411</v>
      </c>
      <c r="B616" s="47"/>
      <c r="C616" s="47"/>
      <c r="D616" s="47"/>
      <c r="E616" s="47"/>
      <c r="F616" s="47"/>
      <c r="G616" s="47">
        <f t="shared" si="16"/>
        <v>7.139401270288313E-51</v>
      </c>
      <c r="H616" s="47"/>
      <c r="I616" s="47"/>
      <c r="J616" s="47"/>
      <c r="K616" s="47"/>
      <c r="L616" s="47"/>
    </row>
    <row r="617" spans="1:12">
      <c r="A617" s="47">
        <v>412</v>
      </c>
      <c r="B617" s="47"/>
      <c r="C617" s="47"/>
      <c r="D617" s="47"/>
      <c r="E617" s="47"/>
      <c r="F617" s="47"/>
      <c r="G617" s="47">
        <f t="shared" si="16"/>
        <v>1.542249303533188E-51</v>
      </c>
      <c r="H617" s="47"/>
      <c r="I617" s="47"/>
      <c r="J617" s="47"/>
      <c r="K617" s="47"/>
      <c r="L617" s="47"/>
    </row>
    <row r="618" spans="1:12">
      <c r="A618" s="47">
        <v>413</v>
      </c>
      <c r="B618" s="47"/>
      <c r="C618" s="47"/>
      <c r="D618" s="47"/>
      <c r="E618" s="47"/>
      <c r="F618" s="47"/>
      <c r="G618" s="47">
        <f t="shared" si="16"/>
        <v>3.286148637068301E-52</v>
      </c>
      <c r="H618" s="47"/>
      <c r="I618" s="47"/>
      <c r="J618" s="47"/>
      <c r="K618" s="47"/>
      <c r="L618" s="47"/>
    </row>
    <row r="619" spans="1:12">
      <c r="A619" s="47">
        <v>414</v>
      </c>
      <c r="B619" s="47"/>
      <c r="C619" s="47"/>
      <c r="D619" s="47"/>
      <c r="E619" s="47"/>
      <c r="F619" s="47"/>
      <c r="G619" s="47">
        <f t="shared" si="16"/>
        <v>6.9056746720998143E-53</v>
      </c>
      <c r="H619" s="47"/>
      <c r="I619" s="47"/>
      <c r="J619" s="47"/>
      <c r="K619" s="47"/>
      <c r="L619" s="47"/>
    </row>
    <row r="620" spans="1:12">
      <c r="A620" s="47">
        <v>415</v>
      </c>
      <c r="B620" s="47"/>
      <c r="C620" s="47"/>
      <c r="D620" s="47"/>
      <c r="E620" s="47"/>
      <c r="F620" s="47"/>
      <c r="G620" s="47">
        <f t="shared" si="16"/>
        <v>1.4310554742182296E-53</v>
      </c>
      <c r="H620" s="47"/>
      <c r="I620" s="47"/>
      <c r="J620" s="47"/>
      <c r="K620" s="47"/>
      <c r="L620" s="47"/>
    </row>
    <row r="621" spans="1:12">
      <c r="A621" s="47">
        <v>416</v>
      </c>
      <c r="B621" s="47"/>
      <c r="C621" s="47"/>
      <c r="D621" s="47"/>
      <c r="E621" s="47"/>
      <c r="F621" s="47"/>
      <c r="G621" s="47">
        <f t="shared" si="16"/>
        <v>2.9240316179939984E-54</v>
      </c>
      <c r="H621" s="47"/>
      <c r="I621" s="47"/>
      <c r="J621" s="47"/>
      <c r="K621" s="47"/>
      <c r="L621" s="47"/>
    </row>
    <row r="622" spans="1:12">
      <c r="A622" s="47">
        <v>417</v>
      </c>
      <c r="B622" s="47"/>
      <c r="C622" s="47"/>
      <c r="D622" s="47"/>
      <c r="E622" s="47"/>
      <c r="F622" s="47"/>
      <c r="G622" s="47">
        <f t="shared" si="16"/>
        <v>5.8901356333694456E-55</v>
      </c>
      <c r="H622" s="47"/>
      <c r="I622" s="47"/>
      <c r="J622" s="47"/>
      <c r="K622" s="47"/>
      <c r="L622" s="47"/>
    </row>
    <row r="623" spans="1:12">
      <c r="A623" s="47">
        <v>418</v>
      </c>
      <c r="B623" s="47"/>
      <c r="C623" s="47"/>
      <c r="D623" s="47"/>
      <c r="E623" s="47"/>
      <c r="F623" s="47"/>
      <c r="G623" s="47">
        <f t="shared" si="16"/>
        <v>1.1695723865302847E-55</v>
      </c>
      <c r="H623" s="47"/>
      <c r="I623" s="47"/>
      <c r="J623" s="47"/>
      <c r="K623" s="47"/>
      <c r="L623" s="47"/>
    </row>
    <row r="624" spans="1:12">
      <c r="A624" s="47">
        <v>419</v>
      </c>
      <c r="B624" s="47"/>
      <c r="C624" s="47"/>
      <c r="D624" s="47"/>
      <c r="E624" s="47"/>
      <c r="F624" s="47"/>
      <c r="G624" s="47">
        <f t="shared" si="16"/>
        <v>2.2889006132572681E-56</v>
      </c>
      <c r="H624" s="47"/>
      <c r="I624" s="47"/>
      <c r="J624" s="47"/>
      <c r="K624" s="47"/>
      <c r="L624" s="47"/>
    </row>
    <row r="625" spans="1:12">
      <c r="A625" s="47">
        <v>420</v>
      </c>
      <c r="B625" s="47"/>
      <c r="C625" s="47"/>
      <c r="D625" s="47"/>
      <c r="E625" s="47"/>
      <c r="F625" s="47"/>
      <c r="G625" s="47">
        <f t="shared" si="16"/>
        <v>4.4143083255677406E-57</v>
      </c>
      <c r="H625" s="47"/>
      <c r="I625" s="47"/>
      <c r="J625" s="47"/>
      <c r="K625" s="47"/>
      <c r="L625" s="47"/>
    </row>
    <row r="626" spans="1:12">
      <c r="A626" s="47">
        <v>421</v>
      </c>
      <c r="B626" s="47"/>
      <c r="C626" s="47"/>
      <c r="D626" s="47"/>
      <c r="E626" s="47"/>
      <c r="F626" s="47"/>
      <c r="G626" s="47">
        <f t="shared" si="16"/>
        <v>8.3882343478717733E-58</v>
      </c>
      <c r="H626" s="47"/>
      <c r="I626" s="47"/>
      <c r="J626" s="47"/>
      <c r="K626" s="47"/>
      <c r="L626" s="47"/>
    </row>
    <row r="627" spans="1:12">
      <c r="A627" s="47">
        <v>422</v>
      </c>
      <c r="B627" s="47"/>
      <c r="C627" s="47"/>
      <c r="D627" s="47"/>
      <c r="E627" s="47"/>
      <c r="F627" s="47"/>
      <c r="G627" s="47">
        <f t="shared" si="16"/>
        <v>1.5703092736537893E-58</v>
      </c>
      <c r="H627" s="47"/>
      <c r="I627" s="47"/>
      <c r="J627" s="47"/>
      <c r="K627" s="47"/>
      <c r="L627" s="47"/>
    </row>
    <row r="628" spans="1:12">
      <c r="A628" s="47">
        <v>423</v>
      </c>
      <c r="B628" s="47"/>
      <c r="C628" s="47"/>
      <c r="D628" s="47"/>
      <c r="E628" s="47"/>
      <c r="F628" s="47"/>
      <c r="G628" s="47">
        <f t="shared" si="16"/>
        <v>2.8956057528367602E-59</v>
      </c>
      <c r="H628" s="47"/>
      <c r="I628" s="47"/>
      <c r="J628" s="47"/>
      <c r="K628" s="47"/>
      <c r="L628" s="47"/>
    </row>
    <row r="629" spans="1:12">
      <c r="A629" s="47">
        <v>424</v>
      </c>
      <c r="B629" s="47"/>
      <c r="C629" s="47"/>
      <c r="D629" s="47"/>
      <c r="E629" s="47"/>
      <c r="F629" s="47"/>
      <c r="G629" s="47">
        <f t="shared" si="16"/>
        <v>5.2585293152934009E-60</v>
      </c>
      <c r="H629" s="47"/>
      <c r="I629" s="47"/>
      <c r="J629" s="47"/>
      <c r="K629" s="47"/>
      <c r="L629" s="47"/>
    </row>
    <row r="630" spans="1:12">
      <c r="A630" s="47">
        <v>425</v>
      </c>
      <c r="B630" s="47"/>
      <c r="C630" s="47"/>
      <c r="D630" s="47"/>
      <c r="E630" s="47"/>
      <c r="F630" s="47"/>
      <c r="G630" s="47">
        <f t="shared" si="16"/>
        <v>9.4034877167596601E-61</v>
      </c>
      <c r="H630" s="47"/>
      <c r="I630" s="47"/>
      <c r="J630" s="47"/>
      <c r="K630" s="47"/>
      <c r="L630" s="47"/>
    </row>
    <row r="631" spans="1:12">
      <c r="A631" s="47">
        <v>426</v>
      </c>
      <c r="B631" s="47"/>
      <c r="C631" s="47"/>
      <c r="D631" s="47"/>
      <c r="E631" s="47"/>
      <c r="F631" s="47"/>
      <c r="G631" s="47">
        <f t="shared" si="16"/>
        <v>1.6555436121055549E-61</v>
      </c>
      <c r="H631" s="47"/>
      <c r="I631" s="47"/>
      <c r="J631" s="47"/>
      <c r="K631" s="47"/>
      <c r="L631" s="47"/>
    </row>
    <row r="632" spans="1:12">
      <c r="A632" s="47">
        <v>427</v>
      </c>
      <c r="B632" s="47"/>
      <c r="C632" s="47"/>
      <c r="D632" s="47"/>
      <c r="E632" s="47"/>
      <c r="F632" s="47"/>
      <c r="G632" s="47">
        <f t="shared" si="16"/>
        <v>2.8690919741407473E-62</v>
      </c>
      <c r="H632" s="47"/>
      <c r="I632" s="47"/>
      <c r="J632" s="47"/>
      <c r="K632" s="47"/>
      <c r="L632" s="47"/>
    </row>
    <row r="633" spans="1:12">
      <c r="A633" s="47">
        <v>428</v>
      </c>
      <c r="B633" s="47"/>
      <c r="C633" s="47"/>
      <c r="D633" s="47"/>
      <c r="E633" s="47"/>
      <c r="F633" s="47"/>
      <c r="G633" s="47">
        <f t="shared" si="16"/>
        <v>4.893544722249451E-63</v>
      </c>
      <c r="H633" s="47"/>
      <c r="I633" s="47"/>
      <c r="J633" s="47"/>
      <c r="K633" s="47"/>
      <c r="L633" s="47"/>
    </row>
    <row r="634" spans="1:12">
      <c r="A634" s="47">
        <v>429</v>
      </c>
      <c r="B634" s="47"/>
      <c r="C634" s="47"/>
      <c r="D634" s="47"/>
      <c r="E634" s="47"/>
      <c r="F634" s="47"/>
      <c r="G634" s="47">
        <f t="shared" si="16"/>
        <v>8.2129421911880058E-64</v>
      </c>
      <c r="H634" s="47"/>
      <c r="I634" s="47"/>
      <c r="J634" s="47"/>
      <c r="K634" s="47"/>
      <c r="L634" s="47"/>
    </row>
    <row r="635" spans="1:12">
      <c r="A635" s="47">
        <v>430</v>
      </c>
      <c r="B635" s="47"/>
      <c r="C635" s="47"/>
      <c r="D635" s="47"/>
      <c r="E635" s="47"/>
      <c r="F635" s="47"/>
      <c r="G635" s="47">
        <f t="shared" si="16"/>
        <v>1.356090454823986E-64</v>
      </c>
      <c r="H635" s="47"/>
      <c r="I635" s="47"/>
      <c r="J635" s="47"/>
      <c r="K635" s="47"/>
      <c r="L635" s="47"/>
    </row>
    <row r="636" spans="1:12">
      <c r="A636" s="47">
        <v>431</v>
      </c>
      <c r="B636" s="47"/>
      <c r="C636" s="47"/>
      <c r="D636" s="47"/>
      <c r="E636" s="47"/>
      <c r="F636" s="47"/>
      <c r="G636" s="47">
        <f t="shared" si="16"/>
        <v>2.2024670960018977E-65</v>
      </c>
      <c r="H636" s="47"/>
      <c r="I636" s="47"/>
      <c r="J636" s="47"/>
      <c r="K636" s="47"/>
      <c r="L636" s="47"/>
    </row>
    <row r="637" spans="1:12">
      <c r="A637" s="47">
        <v>432</v>
      </c>
      <c r="B637" s="47"/>
      <c r="C637" s="47"/>
      <c r="D637" s="47"/>
      <c r="E637" s="47"/>
      <c r="F637" s="47"/>
      <c r="G637" s="47">
        <f t="shared" si="16"/>
        <v>3.5178293894475074E-66</v>
      </c>
      <c r="H637" s="47"/>
      <c r="I637" s="47"/>
      <c r="J637" s="47"/>
      <c r="K637" s="47"/>
      <c r="L637" s="47"/>
    </row>
    <row r="638" spans="1:12">
      <c r="A638" s="47">
        <v>433</v>
      </c>
      <c r="B638" s="47"/>
      <c r="C638" s="47"/>
      <c r="D638" s="47"/>
      <c r="E638" s="47"/>
      <c r="F638" s="47"/>
      <c r="G638" s="47">
        <f t="shared" si="16"/>
        <v>5.5245357617188736E-67</v>
      </c>
      <c r="H638" s="47"/>
      <c r="I638" s="47"/>
      <c r="J638" s="47"/>
      <c r="K638" s="47"/>
      <c r="L638" s="47"/>
    </row>
    <row r="639" spans="1:12">
      <c r="A639" s="47">
        <v>434</v>
      </c>
      <c r="B639" s="47"/>
      <c r="C639" s="47"/>
      <c r="D639" s="47"/>
      <c r="E639" s="47"/>
      <c r="F639" s="47"/>
      <c r="G639" s="47">
        <f t="shared" si="16"/>
        <v>8.5286611989671164E-68</v>
      </c>
      <c r="H639" s="47"/>
      <c r="I639" s="47"/>
      <c r="J639" s="47"/>
      <c r="K639" s="47"/>
      <c r="L639" s="47"/>
    </row>
    <row r="640" spans="1:12">
      <c r="A640" s="47">
        <v>435</v>
      </c>
      <c r="B640" s="47"/>
      <c r="C640" s="47"/>
      <c r="D640" s="47"/>
      <c r="E640" s="47"/>
      <c r="F640" s="47"/>
      <c r="G640" s="47">
        <f t="shared" si="16"/>
        <v>1.2940037681191509E-68</v>
      </c>
      <c r="H640" s="47"/>
      <c r="I640" s="47"/>
      <c r="J640" s="47"/>
      <c r="K640" s="47"/>
      <c r="L640" s="47"/>
    </row>
    <row r="641" spans="1:12">
      <c r="A641" s="47">
        <v>436</v>
      </c>
      <c r="B641" s="47"/>
      <c r="C641" s="47"/>
      <c r="D641" s="47"/>
      <c r="E641" s="47"/>
      <c r="F641" s="47"/>
      <c r="G641" s="47">
        <f t="shared" si="16"/>
        <v>1.9291340579757371E-69</v>
      </c>
      <c r="H641" s="47"/>
      <c r="I641" s="47"/>
      <c r="J641" s="47"/>
      <c r="K641" s="47"/>
      <c r="L641" s="47"/>
    </row>
    <row r="642" spans="1:12">
      <c r="A642" s="47">
        <v>437</v>
      </c>
      <c r="B642" s="47"/>
      <c r="C642" s="47"/>
      <c r="D642" s="47"/>
      <c r="E642" s="47"/>
      <c r="F642" s="47"/>
      <c r="G642" s="47">
        <f t="shared" si="16"/>
        <v>2.825276423580109E-70</v>
      </c>
      <c r="H642" s="47"/>
      <c r="I642" s="47"/>
      <c r="J642" s="47"/>
      <c r="K642" s="47"/>
      <c r="L642" s="47"/>
    </row>
    <row r="643" spans="1:12">
      <c r="A643" s="47">
        <v>438</v>
      </c>
      <c r="B643" s="47"/>
      <c r="C643" s="47"/>
      <c r="D643" s="47"/>
      <c r="E643" s="47"/>
      <c r="F643" s="47"/>
      <c r="G643" s="47">
        <f t="shared" si="16"/>
        <v>4.0637537599440771E-71</v>
      </c>
      <c r="H643" s="47"/>
      <c r="I643" s="47"/>
      <c r="J643" s="47"/>
      <c r="K643" s="47"/>
      <c r="L643" s="47"/>
    </row>
    <row r="644" spans="1:12">
      <c r="A644" s="47">
        <v>439</v>
      </c>
      <c r="B644" s="47"/>
      <c r="C644" s="47"/>
      <c r="D644" s="47"/>
      <c r="E644" s="47"/>
      <c r="F644" s="47"/>
      <c r="G644" s="47">
        <f t="shared" si="16"/>
        <v>5.7392422122215565E-72</v>
      </c>
      <c r="H644" s="47"/>
      <c r="I644" s="47"/>
      <c r="J644" s="47"/>
      <c r="K644" s="47"/>
      <c r="L644" s="47"/>
    </row>
    <row r="645" spans="1:12">
      <c r="A645" s="47">
        <v>440</v>
      </c>
      <c r="B645" s="47"/>
      <c r="C645" s="47"/>
      <c r="D645" s="47"/>
      <c r="E645" s="47"/>
      <c r="F645" s="47"/>
      <c r="G645" s="47">
        <f t="shared" si="16"/>
        <v>7.9566767033070913E-73</v>
      </c>
      <c r="H645" s="47"/>
      <c r="I645" s="47"/>
      <c r="J645" s="47"/>
      <c r="K645" s="47"/>
      <c r="L645" s="47"/>
    </row>
    <row r="646" spans="1:12">
      <c r="A646" s="47">
        <v>441</v>
      </c>
      <c r="B646" s="47"/>
      <c r="C646" s="47"/>
      <c r="D646" s="47"/>
      <c r="E646" s="47"/>
      <c r="F646" s="47"/>
      <c r="G646" s="47">
        <f t="shared" si="16"/>
        <v>1.0825410480690038E-73</v>
      </c>
      <c r="H646" s="47"/>
      <c r="I646" s="47"/>
      <c r="J646" s="47"/>
      <c r="K646" s="47"/>
      <c r="L646" s="47"/>
    </row>
    <row r="647" spans="1:12">
      <c r="A647" s="47">
        <v>442</v>
      </c>
      <c r="B647" s="47"/>
      <c r="C647" s="47"/>
      <c r="D647" s="47"/>
      <c r="E647" s="47"/>
      <c r="F647" s="47"/>
      <c r="G647" s="47">
        <f t="shared" si="16"/>
        <v>1.4450208560196796E-74</v>
      </c>
      <c r="H647" s="47"/>
      <c r="I647" s="47"/>
      <c r="J647" s="47"/>
      <c r="K647" s="47"/>
      <c r="L647" s="47"/>
    </row>
    <row r="648" spans="1:12">
      <c r="A648" s="47">
        <v>443</v>
      </c>
      <c r="B648" s="47"/>
      <c r="C648" s="47"/>
      <c r="D648" s="47"/>
      <c r="E648" s="47"/>
      <c r="F648" s="47"/>
      <c r="G648" s="47">
        <f t="shared" si="16"/>
        <v>1.8919008950145429E-75</v>
      </c>
      <c r="H648" s="47"/>
      <c r="I648" s="47"/>
      <c r="J648" s="47"/>
      <c r="K648" s="47"/>
      <c r="L648" s="47"/>
    </row>
    <row r="649" spans="1:12">
      <c r="A649" s="47">
        <v>444</v>
      </c>
      <c r="B649" s="47"/>
      <c r="C649" s="47"/>
      <c r="D649" s="47"/>
      <c r="E649" s="47"/>
      <c r="F649" s="47"/>
      <c r="G649" s="47">
        <f t="shared" si="16"/>
        <v>2.4287916895456326E-76</v>
      </c>
      <c r="H649" s="47"/>
      <c r="I649" s="47"/>
      <c r="J649" s="47"/>
      <c r="K649" s="47"/>
      <c r="L649" s="47"/>
    </row>
    <row r="650" spans="1:12">
      <c r="A650" s="47">
        <v>445</v>
      </c>
      <c r="B650" s="47"/>
      <c r="C650" s="47"/>
      <c r="D650" s="47"/>
      <c r="E650" s="47"/>
      <c r="F650" s="47"/>
      <c r="G650" s="47">
        <f t="shared" si="16"/>
        <v>3.0564569576305002E-77</v>
      </c>
      <c r="H650" s="47"/>
      <c r="I650" s="47"/>
      <c r="J650" s="47"/>
      <c r="K650" s="47"/>
      <c r="L650" s="47"/>
    </row>
    <row r="651" spans="1:12">
      <c r="A651" s="47">
        <v>446</v>
      </c>
      <c r="B651" s="47"/>
      <c r="C651" s="47"/>
      <c r="D651" s="47"/>
      <c r="E651" s="47"/>
      <c r="F651" s="47"/>
      <c r="G651" s="47">
        <f t="shared" si="16"/>
        <v>3.7691733782438873E-78</v>
      </c>
      <c r="H651" s="47"/>
      <c r="I651" s="47"/>
      <c r="J651" s="47"/>
      <c r="K651" s="47"/>
      <c r="L651" s="47"/>
    </row>
    <row r="652" spans="1:12">
      <c r="A652" s="47">
        <v>447</v>
      </c>
      <c r="B652" s="47"/>
      <c r="C652" s="47"/>
      <c r="D652" s="47"/>
      <c r="E652" s="47"/>
      <c r="F652" s="47"/>
      <c r="G652" s="47">
        <f t="shared" si="16"/>
        <v>4.5533638126436379E-79</v>
      </c>
      <c r="H652" s="47"/>
      <c r="I652" s="47"/>
      <c r="J652" s="47"/>
      <c r="K652" s="47"/>
      <c r="L652" s="47"/>
    </row>
    <row r="653" spans="1:12">
      <c r="A653" s="47">
        <v>448</v>
      </c>
      <c r="B653" s="47"/>
      <c r="C653" s="47"/>
      <c r="D653" s="47"/>
      <c r="E653" s="47"/>
      <c r="F653" s="47"/>
      <c r="G653" s="47">
        <f t="shared" ref="G653:G705" si="17">_xlfn.BINOM.DIST($A653,G$203,0.5,0)</f>
        <v>5.3867920104937413E-80</v>
      </c>
      <c r="H653" s="47"/>
      <c r="I653" s="47"/>
      <c r="J653" s="47"/>
      <c r="K653" s="47"/>
      <c r="L653" s="47"/>
    </row>
    <row r="654" spans="1:12">
      <c r="A654" s="47">
        <v>449</v>
      </c>
      <c r="B654" s="47"/>
      <c r="C654" s="47"/>
      <c r="D654" s="47"/>
      <c r="E654" s="47"/>
      <c r="F654" s="47"/>
      <c r="G654" s="47">
        <f t="shared" si="17"/>
        <v>6.2386009921082042E-81</v>
      </c>
      <c r="H654" s="47"/>
      <c r="I654" s="47"/>
      <c r="J654" s="47"/>
      <c r="K654" s="47"/>
      <c r="L654" s="47"/>
    </row>
    <row r="655" spans="1:12">
      <c r="A655" s="47">
        <v>450</v>
      </c>
      <c r="B655" s="47"/>
      <c r="C655" s="47"/>
      <c r="D655" s="47"/>
      <c r="E655" s="47"/>
      <c r="F655" s="47"/>
      <c r="G655" s="47">
        <f t="shared" si="17"/>
        <v>7.0704144577227287E-82</v>
      </c>
      <c r="H655" s="47"/>
      <c r="I655" s="47"/>
      <c r="J655" s="47"/>
      <c r="K655" s="47"/>
      <c r="L655" s="47"/>
    </row>
    <row r="656" spans="1:12">
      <c r="A656" s="47">
        <v>451</v>
      </c>
      <c r="B656" s="47"/>
      <c r="C656" s="47"/>
      <c r="D656" s="47"/>
      <c r="E656" s="47"/>
      <c r="F656" s="47"/>
      <c r="G656" s="47">
        <f t="shared" si="17"/>
        <v>7.8385969597812061E-83</v>
      </c>
      <c r="H656" s="47"/>
      <c r="I656" s="47"/>
      <c r="J656" s="47"/>
      <c r="K656" s="47"/>
      <c r="L656" s="47"/>
    </row>
    <row r="657" spans="1:12">
      <c r="A657" s="47">
        <v>452</v>
      </c>
      <c r="B657" s="47"/>
      <c r="C657" s="47"/>
      <c r="D657" s="47"/>
      <c r="E657" s="47"/>
      <c r="F657" s="47"/>
      <c r="G657" s="47">
        <f t="shared" si="17"/>
        <v>8.4975940493203259E-84</v>
      </c>
      <c r="H657" s="47"/>
      <c r="I657" s="47"/>
      <c r="J657" s="47"/>
      <c r="K657" s="47"/>
      <c r="L657" s="47"/>
    </row>
    <row r="658" spans="1:12">
      <c r="A658" s="47">
        <v>453</v>
      </c>
      <c r="B658" s="47"/>
      <c r="C658" s="47"/>
      <c r="D658" s="47"/>
      <c r="E658" s="47"/>
      <c r="F658" s="47"/>
      <c r="G658" s="47">
        <f t="shared" si="17"/>
        <v>9.0040731648425692E-85</v>
      </c>
      <c r="H658" s="47"/>
      <c r="I658" s="47"/>
      <c r="J658" s="47"/>
      <c r="K658" s="47"/>
      <c r="L658" s="47"/>
    </row>
    <row r="659" spans="1:12">
      <c r="A659" s="47">
        <v>454</v>
      </c>
      <c r="B659" s="47"/>
      <c r="C659" s="47"/>
      <c r="D659" s="47"/>
      <c r="E659" s="47"/>
      <c r="F659" s="47"/>
      <c r="G659" s="47">
        <f t="shared" si="17"/>
        <v>9.3213973292430247E-86</v>
      </c>
      <c r="H659" s="47"/>
      <c r="I659" s="47"/>
      <c r="J659" s="47"/>
      <c r="K659" s="47"/>
      <c r="L659" s="47"/>
    </row>
    <row r="660" spans="1:12">
      <c r="A660" s="47">
        <v>455</v>
      </c>
      <c r="B660" s="47"/>
      <c r="C660" s="47"/>
      <c r="D660" s="47"/>
      <c r="E660" s="47"/>
      <c r="F660" s="47"/>
      <c r="G660" s="47">
        <f t="shared" si="17"/>
        <v>9.4238302669266636E-87</v>
      </c>
      <c r="H660" s="47"/>
      <c r="I660" s="47"/>
      <c r="J660" s="47"/>
      <c r="K660" s="47"/>
      <c r="L660" s="47"/>
    </row>
    <row r="661" spans="1:12">
      <c r="A661" s="47">
        <v>456</v>
      </c>
      <c r="B661" s="47"/>
      <c r="C661" s="47"/>
      <c r="D661" s="47"/>
      <c r="E661" s="47"/>
      <c r="F661" s="47"/>
      <c r="G661" s="47">
        <f t="shared" si="17"/>
        <v>9.299832500256217E-88</v>
      </c>
      <c r="H661" s="47"/>
      <c r="I661" s="47"/>
      <c r="J661" s="47"/>
      <c r="K661" s="47"/>
      <c r="L661" s="47"/>
    </row>
    <row r="662" spans="1:12">
      <c r="A662" s="47">
        <v>457</v>
      </c>
      <c r="B662" s="47"/>
      <c r="C662" s="47"/>
      <c r="D662" s="47"/>
      <c r="E662" s="47"/>
      <c r="F662" s="47"/>
      <c r="G662" s="47">
        <f t="shared" si="17"/>
        <v>8.9538868711441267E-89</v>
      </c>
      <c r="H662" s="47"/>
      <c r="I662" s="47"/>
      <c r="J662" s="47"/>
      <c r="K662" s="47"/>
      <c r="L662" s="47"/>
    </row>
    <row r="663" spans="1:12">
      <c r="A663" s="47">
        <v>458</v>
      </c>
      <c r="B663" s="47"/>
      <c r="C663" s="47"/>
      <c r="D663" s="47"/>
      <c r="E663" s="47"/>
      <c r="F663" s="47"/>
      <c r="G663" s="47">
        <f t="shared" si="17"/>
        <v>8.406487673781609E-90</v>
      </c>
      <c r="H663" s="47"/>
      <c r="I663" s="47"/>
      <c r="J663" s="47"/>
      <c r="K663" s="47"/>
      <c r="L663" s="47"/>
    </row>
    <row r="664" spans="1:12">
      <c r="A664" s="47">
        <v>459</v>
      </c>
      <c r="B664" s="47"/>
      <c r="C664" s="47"/>
      <c r="D664" s="47"/>
      <c r="E664" s="47"/>
      <c r="F664" s="47"/>
      <c r="G664" s="47">
        <f t="shared" si="17"/>
        <v>7.6922109433296054E-91</v>
      </c>
      <c r="H664" s="47"/>
      <c r="I664" s="47"/>
      <c r="J664" s="47"/>
      <c r="K664" s="47"/>
      <c r="L664" s="47"/>
    </row>
    <row r="665" spans="1:12">
      <c r="A665" s="47">
        <v>460</v>
      </c>
      <c r="B665" s="47"/>
      <c r="C665" s="47"/>
      <c r="D665" s="47"/>
      <c r="E665" s="47"/>
      <c r="F665" s="47"/>
      <c r="G665" s="47">
        <f t="shared" si="17"/>
        <v>6.8561010581851568E-92</v>
      </c>
      <c r="H665" s="47"/>
      <c r="I665" s="47"/>
      <c r="J665" s="47"/>
      <c r="K665" s="47"/>
      <c r="L665" s="47"/>
    </row>
    <row r="666" spans="1:12">
      <c r="A666" s="47">
        <v>461</v>
      </c>
      <c r="B666" s="47"/>
      <c r="C666" s="47"/>
      <c r="D666" s="47"/>
      <c r="E666" s="47"/>
      <c r="F666" s="47"/>
      <c r="G666" s="47">
        <f t="shared" si="17"/>
        <v>5.948894627492424E-93</v>
      </c>
      <c r="H666" s="47"/>
      <c r="I666" s="47"/>
      <c r="J666" s="47"/>
      <c r="K666" s="47"/>
      <c r="L666" s="47"/>
    </row>
    <row r="667" spans="1:12">
      <c r="A667" s="47">
        <v>462</v>
      </c>
      <c r="B667" s="47"/>
      <c r="C667" s="47"/>
      <c r="D667" s="47"/>
      <c r="E667" s="47"/>
      <c r="F667" s="47"/>
      <c r="G667" s="47">
        <f t="shared" si="17"/>
        <v>5.0217941660650328E-94</v>
      </c>
      <c r="H667" s="47"/>
      <c r="I667" s="47"/>
      <c r="J667" s="47"/>
      <c r="K667" s="47"/>
      <c r="L667" s="47"/>
    </row>
    <row r="668" spans="1:12">
      <c r="A668" s="47">
        <v>463</v>
      </c>
      <c r="B668" s="47"/>
      <c r="C668" s="47"/>
      <c r="D668" s="47"/>
      <c r="E668" s="47"/>
      <c r="F668" s="47"/>
      <c r="G668" s="47">
        <f t="shared" si="17"/>
        <v>4.1215589267920962E-95</v>
      </c>
      <c r="H668" s="47"/>
      <c r="I668" s="47"/>
      <c r="J668" s="47"/>
      <c r="K668" s="47"/>
      <c r="L668" s="47"/>
    </row>
    <row r="669" spans="1:12">
      <c r="A669" s="47">
        <v>464</v>
      </c>
      <c r="B669" s="47"/>
      <c r="C669" s="47"/>
      <c r="D669" s="47"/>
      <c r="E669" s="47"/>
      <c r="F669" s="47"/>
      <c r="G669" s="47">
        <f t="shared" si="17"/>
        <v>3.2865879373125681E-96</v>
      </c>
      <c r="H669" s="47"/>
      <c r="I669" s="47"/>
      <c r="J669" s="47"/>
      <c r="K669" s="47"/>
      <c r="L669" s="47"/>
    </row>
    <row r="670" spans="1:12">
      <c r="A670" s="47">
        <v>465</v>
      </c>
      <c r="B670" s="47"/>
      <c r="C670" s="47"/>
      <c r="D670" s="47"/>
      <c r="E670" s="47"/>
      <c r="F670" s="47"/>
      <c r="G670" s="47">
        <f t="shared" si="17"/>
        <v>2.5444551772742105E-97</v>
      </c>
      <c r="H670" s="47"/>
      <c r="I670" s="47"/>
      <c r="J670" s="47"/>
      <c r="K670" s="47"/>
      <c r="L670" s="47"/>
    </row>
    <row r="671" spans="1:12">
      <c r="A671" s="47">
        <v>466</v>
      </c>
      <c r="B671" s="47"/>
      <c r="C671" s="47"/>
      <c r="D671" s="47"/>
      <c r="E671" s="47"/>
      <c r="F671" s="47"/>
      <c r="G671" s="47">
        <f t="shared" si="17"/>
        <v>1.9110714850771932E-98</v>
      </c>
      <c r="H671" s="47"/>
      <c r="I671" s="47"/>
      <c r="J671" s="47"/>
      <c r="K671" s="47"/>
      <c r="L671" s="47"/>
    </row>
    <row r="672" spans="1:12">
      <c r="A672" s="47">
        <v>467</v>
      </c>
      <c r="B672" s="47"/>
      <c r="C672" s="47"/>
      <c r="D672" s="47"/>
      <c r="E672" s="47"/>
      <c r="F672" s="47"/>
      <c r="G672" s="47">
        <f t="shared" si="17"/>
        <v>1.3913582546601115E-99</v>
      </c>
      <c r="H672" s="47"/>
      <c r="I672" s="47"/>
      <c r="J672" s="47"/>
      <c r="K672" s="47"/>
      <c r="L672" s="47"/>
    </row>
    <row r="673" spans="1:12">
      <c r="A673" s="47">
        <v>468</v>
      </c>
      <c r="B673" s="47"/>
      <c r="C673" s="47"/>
      <c r="D673" s="47"/>
      <c r="E673" s="47"/>
      <c r="F673" s="47"/>
      <c r="G673" s="47">
        <f t="shared" si="17"/>
        <v>9.8108594879878834E-101</v>
      </c>
      <c r="H673" s="47"/>
      <c r="I673" s="47"/>
      <c r="J673" s="47"/>
      <c r="K673" s="47"/>
      <c r="L673" s="47"/>
    </row>
    <row r="674" spans="1:12">
      <c r="A674" s="47">
        <v>469</v>
      </c>
      <c r="B674" s="47"/>
      <c r="C674" s="47"/>
      <c r="D674" s="47"/>
      <c r="E674" s="47"/>
      <c r="F674" s="47"/>
      <c r="G674" s="47">
        <f t="shared" si="17"/>
        <v>6.6939766229347683E-102</v>
      </c>
      <c r="H674" s="47"/>
      <c r="I674" s="47"/>
      <c r="J674" s="47"/>
      <c r="K674" s="47"/>
      <c r="L674" s="47"/>
    </row>
    <row r="675" spans="1:12">
      <c r="A675" s="47">
        <v>470</v>
      </c>
      <c r="B675" s="47"/>
      <c r="C675" s="47"/>
      <c r="D675" s="47"/>
      <c r="E675" s="47"/>
      <c r="F675" s="47"/>
      <c r="G675" s="47">
        <f t="shared" si="17"/>
        <v>4.4151760704461754E-103</v>
      </c>
      <c r="H675" s="47"/>
      <c r="I675" s="47"/>
      <c r="J675" s="47"/>
      <c r="K675" s="47"/>
      <c r="L675" s="47"/>
    </row>
    <row r="676" spans="1:12">
      <c r="A676" s="47">
        <v>471</v>
      </c>
      <c r="B676" s="47"/>
      <c r="C676" s="47"/>
      <c r="D676" s="47"/>
      <c r="E676" s="47"/>
      <c r="F676" s="47"/>
      <c r="G676" s="47">
        <f t="shared" si="17"/>
        <v>2.8122140576089202E-104</v>
      </c>
      <c r="H676" s="47"/>
      <c r="I676" s="47"/>
      <c r="J676" s="47"/>
      <c r="K676" s="47"/>
      <c r="L676" s="47"/>
    </row>
    <row r="677" spans="1:12">
      <c r="A677" s="47">
        <v>472</v>
      </c>
      <c r="B677" s="47"/>
      <c r="C677" s="47"/>
      <c r="D677" s="47"/>
      <c r="E677" s="47"/>
      <c r="F677" s="47"/>
      <c r="G677" s="47">
        <f t="shared" si="17"/>
        <v>1.7278433828529758E-105</v>
      </c>
      <c r="H677" s="47"/>
      <c r="I677" s="47"/>
      <c r="J677" s="47"/>
      <c r="K677" s="47"/>
      <c r="L677" s="47"/>
    </row>
    <row r="678" spans="1:12">
      <c r="A678" s="47">
        <v>473</v>
      </c>
      <c r="B678" s="47"/>
      <c r="C678" s="47"/>
      <c r="D678" s="47"/>
      <c r="E678" s="47"/>
      <c r="F678" s="47"/>
      <c r="G678" s="47">
        <f t="shared" si="17"/>
        <v>1.0228248355155068E-106</v>
      </c>
      <c r="H678" s="47"/>
      <c r="I678" s="47"/>
      <c r="J678" s="47"/>
      <c r="K678" s="47"/>
      <c r="L678" s="47"/>
    </row>
    <row r="679" spans="1:12">
      <c r="A679" s="47">
        <v>474</v>
      </c>
      <c r="B679" s="47"/>
      <c r="C679" s="47"/>
      <c r="D679" s="47"/>
      <c r="E679" s="47"/>
      <c r="F679" s="47"/>
      <c r="G679" s="47">
        <f t="shared" si="17"/>
        <v>5.8262174174933579E-108</v>
      </c>
      <c r="H679" s="47"/>
      <c r="I679" s="47"/>
      <c r="J679" s="47"/>
      <c r="K679" s="47"/>
      <c r="L679" s="47"/>
    </row>
    <row r="680" spans="1:12">
      <c r="A680" s="47">
        <v>475</v>
      </c>
      <c r="B680" s="47"/>
      <c r="C680" s="47"/>
      <c r="D680" s="47"/>
      <c r="E680" s="47"/>
      <c r="F680" s="47"/>
      <c r="G680" s="47">
        <f t="shared" si="17"/>
        <v>3.1890874285227314E-109</v>
      </c>
      <c r="H680" s="47"/>
      <c r="I680" s="47"/>
      <c r="J680" s="47"/>
      <c r="K680" s="47"/>
      <c r="L680" s="47"/>
    </row>
    <row r="681" spans="1:12">
      <c r="A681" s="47">
        <v>476</v>
      </c>
      <c r="B681" s="47"/>
      <c r="C681" s="47"/>
      <c r="D681" s="47"/>
      <c r="E681" s="47"/>
      <c r="F681" s="47"/>
      <c r="G681" s="47">
        <f t="shared" si="17"/>
        <v>1.6749408763249936E-110</v>
      </c>
      <c r="H681" s="47"/>
      <c r="I681" s="47"/>
      <c r="J681" s="47"/>
      <c r="K681" s="47"/>
      <c r="L681" s="47"/>
    </row>
    <row r="682" spans="1:12">
      <c r="A682" s="47">
        <v>477</v>
      </c>
      <c r="B682" s="47"/>
      <c r="C682" s="47"/>
      <c r="D682" s="47"/>
      <c r="E682" s="47"/>
      <c r="F682" s="47"/>
      <c r="G682" s="47">
        <f t="shared" si="17"/>
        <v>8.4273754783647078E-112</v>
      </c>
      <c r="H682" s="47"/>
      <c r="I682" s="47"/>
      <c r="J682" s="47"/>
      <c r="K682" s="47"/>
      <c r="L682" s="47"/>
    </row>
    <row r="683" spans="1:12">
      <c r="A683" s="47">
        <v>478</v>
      </c>
      <c r="B683" s="47"/>
      <c r="C683" s="47"/>
      <c r="D683" s="47"/>
      <c r="E683" s="47"/>
      <c r="F683" s="47"/>
      <c r="G683" s="47">
        <f t="shared" si="17"/>
        <v>4.0550133054892178E-113</v>
      </c>
      <c r="H683" s="47"/>
      <c r="I683" s="47"/>
      <c r="J683" s="47"/>
      <c r="K683" s="47"/>
      <c r="L683" s="47"/>
    </row>
    <row r="684" spans="1:12">
      <c r="A684" s="47">
        <v>479</v>
      </c>
      <c r="B684" s="47"/>
      <c r="C684" s="47"/>
      <c r="D684" s="47"/>
      <c r="E684" s="47"/>
      <c r="F684" s="47"/>
      <c r="G684" s="47">
        <f t="shared" si="17"/>
        <v>1.8624278229804679E-114</v>
      </c>
      <c r="H684" s="47"/>
      <c r="I684" s="47"/>
      <c r="J684" s="47"/>
      <c r="K684" s="47"/>
      <c r="L684" s="47"/>
    </row>
    <row r="685" spans="1:12">
      <c r="A685" s="47">
        <v>480</v>
      </c>
      <c r="B685" s="47"/>
      <c r="C685" s="47"/>
      <c r="D685" s="47"/>
      <c r="E685" s="47"/>
      <c r="F685" s="47"/>
      <c r="G685" s="47">
        <f t="shared" si="17"/>
        <v>8.1481217255392566E-116</v>
      </c>
      <c r="H685" s="47"/>
      <c r="I685" s="47"/>
      <c r="J685" s="47"/>
      <c r="K685" s="47"/>
      <c r="L685" s="47"/>
    </row>
    <row r="686" spans="1:12">
      <c r="A686" s="47">
        <v>481</v>
      </c>
      <c r="B686" s="47"/>
      <c r="C686" s="47"/>
      <c r="D686" s="47"/>
      <c r="E686" s="47"/>
      <c r="F686" s="47"/>
      <c r="G686" s="47">
        <f t="shared" si="17"/>
        <v>3.3879924014715965E-117</v>
      </c>
      <c r="H686" s="47"/>
      <c r="I686" s="47"/>
      <c r="J686" s="47"/>
      <c r="K686" s="47"/>
      <c r="L686" s="47"/>
    </row>
    <row r="687" spans="1:12">
      <c r="A687" s="47">
        <v>482</v>
      </c>
      <c r="B687" s="47"/>
      <c r="C687" s="47"/>
      <c r="D687" s="47"/>
      <c r="E687" s="47"/>
      <c r="F687" s="47"/>
      <c r="G687" s="47">
        <f t="shared" si="17"/>
        <v>1.3355156769286247E-118</v>
      </c>
      <c r="H687" s="47"/>
      <c r="I687" s="47"/>
      <c r="J687" s="47"/>
      <c r="K687" s="47"/>
      <c r="L687" s="47"/>
    </row>
    <row r="688" spans="1:12">
      <c r="A688" s="47">
        <v>483</v>
      </c>
      <c r="B688" s="47"/>
      <c r="C688" s="47"/>
      <c r="D688" s="47"/>
      <c r="E688" s="47"/>
      <c r="F688" s="47"/>
      <c r="G688" s="47">
        <f t="shared" si="17"/>
        <v>4.9770770568768894E-120</v>
      </c>
      <c r="H688" s="47"/>
      <c r="I688" s="47"/>
      <c r="J688" s="47"/>
      <c r="K688" s="47"/>
      <c r="L688" s="47"/>
    </row>
    <row r="689" spans="1:12">
      <c r="A689" s="47">
        <v>484</v>
      </c>
      <c r="B689" s="47"/>
      <c r="C689" s="47"/>
      <c r="D689" s="47"/>
      <c r="E689" s="47"/>
      <c r="F689" s="47"/>
      <c r="G689" s="47">
        <f t="shared" si="17"/>
        <v>1.7481469001426866E-121</v>
      </c>
      <c r="H689" s="47"/>
      <c r="I689" s="47"/>
      <c r="J689" s="47"/>
      <c r="K689" s="47"/>
      <c r="L689" s="47"/>
    </row>
    <row r="690" spans="1:12">
      <c r="A690" s="47">
        <v>485</v>
      </c>
      <c r="B690" s="47"/>
      <c r="C690" s="47"/>
      <c r="D690" s="47"/>
      <c r="E690" s="47"/>
      <c r="F690" s="47"/>
      <c r="G690" s="47">
        <f t="shared" si="17"/>
        <v>5.7670825571720912E-123</v>
      </c>
      <c r="H690" s="47"/>
      <c r="I690" s="47"/>
      <c r="J690" s="47"/>
      <c r="K690" s="47"/>
      <c r="L690" s="47"/>
    </row>
    <row r="691" spans="1:12">
      <c r="A691" s="47">
        <v>486</v>
      </c>
      <c r="B691" s="47"/>
      <c r="C691" s="47"/>
      <c r="D691" s="47"/>
      <c r="E691" s="47"/>
      <c r="F691" s="47"/>
      <c r="G691" s="47">
        <f t="shared" si="17"/>
        <v>1.7799637522135936E-124</v>
      </c>
      <c r="H691" s="47"/>
      <c r="I691" s="47"/>
      <c r="J691" s="47"/>
      <c r="K691" s="47"/>
      <c r="L691" s="47"/>
    </row>
    <row r="692" spans="1:12">
      <c r="A692" s="47">
        <v>487</v>
      </c>
      <c r="B692" s="47"/>
      <c r="C692" s="47"/>
      <c r="D692" s="47"/>
      <c r="E692" s="47"/>
      <c r="F692" s="47"/>
      <c r="G692" s="47">
        <f t="shared" si="17"/>
        <v>5.1169389180678224E-126</v>
      </c>
      <c r="H692" s="47"/>
      <c r="I692" s="47"/>
      <c r="J692" s="47"/>
      <c r="K692" s="47"/>
      <c r="L692" s="47"/>
    </row>
    <row r="693" spans="1:12">
      <c r="A693" s="47">
        <v>488</v>
      </c>
      <c r="B693" s="47"/>
      <c r="C693" s="47"/>
      <c r="D693" s="47"/>
      <c r="E693" s="47"/>
      <c r="F693" s="47"/>
      <c r="G693" s="47">
        <f t="shared" si="17"/>
        <v>1.3631189740754151E-127</v>
      </c>
      <c r="H693" s="47"/>
      <c r="I693" s="47"/>
      <c r="J693" s="47"/>
      <c r="K693" s="47"/>
      <c r="L693" s="47"/>
    </row>
    <row r="694" spans="1:12">
      <c r="A694" s="47">
        <v>489</v>
      </c>
      <c r="B694" s="47"/>
      <c r="C694" s="47"/>
      <c r="D694" s="47"/>
      <c r="E694" s="47"/>
      <c r="F694" s="47"/>
      <c r="G694" s="47">
        <f t="shared" si="17"/>
        <v>3.3450772369949314E-129</v>
      </c>
      <c r="H694" s="47"/>
      <c r="I694" s="47"/>
      <c r="J694" s="47"/>
      <c r="K694" s="47"/>
      <c r="L694" s="47"/>
    </row>
    <row r="695" spans="1:12">
      <c r="A695" s="47">
        <v>490</v>
      </c>
      <c r="B695" s="47"/>
      <c r="C695" s="47"/>
      <c r="D695" s="47"/>
      <c r="E695" s="47"/>
      <c r="F695" s="47"/>
      <c r="G695" s="47">
        <f t="shared" si="17"/>
        <v>7.5093570626419091E-131</v>
      </c>
      <c r="H695" s="47"/>
      <c r="I695" s="47"/>
      <c r="J695" s="47"/>
      <c r="K695" s="47"/>
      <c r="L695" s="47"/>
    </row>
    <row r="696" spans="1:12">
      <c r="A696" s="47">
        <v>491</v>
      </c>
      <c r="B696" s="47"/>
      <c r="C696" s="47"/>
      <c r="D696" s="47"/>
      <c r="E696" s="47"/>
      <c r="F696" s="47"/>
      <c r="G696" s="47">
        <f t="shared" si="17"/>
        <v>1.5294006237559389E-132</v>
      </c>
      <c r="H696" s="47"/>
      <c r="I696" s="47"/>
      <c r="J696" s="47"/>
      <c r="K696" s="47"/>
      <c r="L696" s="47"/>
    </row>
    <row r="697" spans="1:12">
      <c r="A697" s="47">
        <v>492</v>
      </c>
      <c r="B697" s="47"/>
      <c r="C697" s="47"/>
      <c r="D697" s="47"/>
      <c r="E697" s="47"/>
      <c r="F697" s="47"/>
      <c r="G697" s="47">
        <f t="shared" si="17"/>
        <v>2.7976840678462969E-134</v>
      </c>
      <c r="H697" s="47"/>
      <c r="I697" s="47"/>
      <c r="J697" s="47"/>
      <c r="K697" s="47"/>
      <c r="L697" s="47"/>
    </row>
    <row r="698" spans="1:12">
      <c r="A698" s="47">
        <v>493</v>
      </c>
      <c r="B698" s="47"/>
      <c r="C698" s="47"/>
      <c r="D698" s="47"/>
      <c r="E698" s="47"/>
      <c r="F698" s="47"/>
      <c r="G698" s="47">
        <f t="shared" si="17"/>
        <v>4.539852442752551E-136</v>
      </c>
      <c r="H698" s="47"/>
      <c r="I698" s="47"/>
      <c r="J698" s="47"/>
      <c r="K698" s="47"/>
      <c r="L698" s="47"/>
    </row>
    <row r="699" spans="1:12">
      <c r="A699" s="47">
        <v>494</v>
      </c>
      <c r="B699" s="47"/>
      <c r="C699" s="47"/>
      <c r="D699" s="47"/>
      <c r="E699" s="47"/>
      <c r="F699" s="47"/>
      <c r="G699" s="47">
        <f t="shared" si="17"/>
        <v>6.4329892913499115E-138</v>
      </c>
      <c r="H699" s="47"/>
      <c r="I699" s="47"/>
      <c r="J699" s="47"/>
      <c r="K699" s="47"/>
      <c r="L699" s="47"/>
    </row>
    <row r="700" spans="1:12">
      <c r="A700" s="47">
        <v>495</v>
      </c>
      <c r="B700" s="47"/>
      <c r="C700" s="47"/>
      <c r="D700" s="47"/>
      <c r="E700" s="47"/>
      <c r="F700" s="47"/>
      <c r="G700" s="47">
        <f t="shared" si="17"/>
        <v>7.7975627773935258E-140</v>
      </c>
      <c r="H700" s="47"/>
      <c r="I700" s="47"/>
      <c r="J700" s="47"/>
      <c r="K700" s="47"/>
      <c r="L700" s="47"/>
    </row>
    <row r="701" spans="1:12">
      <c r="A701" s="47">
        <v>496</v>
      </c>
      <c r="B701" s="47"/>
      <c r="C701" s="47"/>
      <c r="D701" s="47"/>
      <c r="E701" s="47"/>
      <c r="F701" s="47"/>
      <c r="G701" s="47">
        <f t="shared" si="17"/>
        <v>7.8604463481788011E-142</v>
      </c>
      <c r="H701" s="47"/>
      <c r="I701" s="47"/>
      <c r="J701" s="47"/>
      <c r="K701" s="47"/>
      <c r="L701" s="47"/>
    </row>
    <row r="702" spans="1:12">
      <c r="A702" s="47">
        <v>497</v>
      </c>
      <c r="B702" s="47"/>
      <c r="C702" s="47"/>
      <c r="D702" s="47"/>
      <c r="E702" s="47"/>
      <c r="F702" s="47"/>
      <c r="G702" s="47">
        <f t="shared" si="17"/>
        <v>6.3263149683529948E-144</v>
      </c>
      <c r="H702" s="47"/>
      <c r="I702" s="47"/>
      <c r="J702" s="47"/>
      <c r="K702" s="47"/>
      <c r="L702" s="47"/>
    </row>
    <row r="703" spans="1:12">
      <c r="A703" s="47">
        <v>498</v>
      </c>
      <c r="B703" s="47"/>
      <c r="C703" s="47"/>
      <c r="D703" s="47"/>
      <c r="E703" s="47"/>
      <c r="F703" s="47"/>
      <c r="G703" s="47">
        <f t="shared" si="17"/>
        <v>3.811033113465607E-146</v>
      </c>
      <c r="H703" s="47"/>
      <c r="I703" s="47"/>
      <c r="J703" s="47"/>
      <c r="K703" s="47"/>
      <c r="L703" s="47"/>
    </row>
    <row r="704" spans="1:12">
      <c r="A704" s="47">
        <v>499</v>
      </c>
      <c r="B704" s="47"/>
      <c r="C704" s="47"/>
      <c r="D704" s="47"/>
      <c r="E704" s="47"/>
      <c r="F704" s="47"/>
      <c r="G704" s="47">
        <f t="shared" si="17"/>
        <v>1.5274681817498595E-148</v>
      </c>
      <c r="H704" s="47"/>
      <c r="I704" s="47"/>
      <c r="J704" s="47"/>
      <c r="K704" s="47"/>
      <c r="L704" s="47"/>
    </row>
    <row r="705" spans="1:12">
      <c r="A705" s="47">
        <v>500</v>
      </c>
      <c r="B705" s="47"/>
      <c r="C705" s="47"/>
      <c r="D705" s="47"/>
      <c r="E705" s="47"/>
      <c r="F705" s="47"/>
      <c r="G705" s="47">
        <f t="shared" si="17"/>
        <v>3.0549363634997091E-151</v>
      </c>
      <c r="H705" s="47"/>
      <c r="I705" s="47"/>
      <c r="J705" s="47"/>
      <c r="K705" s="47"/>
      <c r="L705" s="47"/>
    </row>
    <row r="706" spans="1:12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</row>
    <row r="707" spans="1:12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</row>
    <row r="708" spans="1:12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</row>
    <row r="709" spans="1:12">
      <c r="A709" s="47"/>
      <c r="B709" s="47" t="s">
        <v>321</v>
      </c>
      <c r="C709" s="47" t="s">
        <v>322</v>
      </c>
      <c r="D709" s="47" t="s">
        <v>323</v>
      </c>
      <c r="E709" s="47" t="s">
        <v>324</v>
      </c>
      <c r="F709" s="47" t="s">
        <v>325</v>
      </c>
      <c r="G709" s="47" t="s">
        <v>326</v>
      </c>
      <c r="H709" s="47"/>
      <c r="I709" s="47"/>
      <c r="J709" s="47"/>
      <c r="K709" s="47"/>
      <c r="L709" s="47"/>
    </row>
    <row r="710" spans="1:12">
      <c r="A710" s="47">
        <f>($A205-B$198)/B$201</f>
        <v>-1.4142135623730949</v>
      </c>
      <c r="B710" s="47">
        <f>B205/$B$206</f>
        <v>0.50000000000000011</v>
      </c>
      <c r="C710" s="47"/>
      <c r="D710" s="47"/>
      <c r="E710" s="47"/>
      <c r="F710" s="47"/>
      <c r="G710" s="47"/>
      <c r="H710" s="47"/>
      <c r="I710" s="47"/>
      <c r="J710" s="47"/>
      <c r="K710" s="47"/>
      <c r="L710" s="47"/>
    </row>
    <row r="711" spans="1:12">
      <c r="A711" s="47">
        <f>($A206-B$198)/B$201</f>
        <v>0</v>
      </c>
      <c r="B711" s="47">
        <f t="shared" ref="B711:B712" si="18">B206/$B$206</f>
        <v>1</v>
      </c>
      <c r="C711" s="47"/>
      <c r="D711" s="47"/>
      <c r="E711" s="47"/>
      <c r="F711" s="47"/>
      <c r="G711" s="47"/>
      <c r="H711" s="47"/>
      <c r="I711" s="47"/>
      <c r="J711" s="47"/>
      <c r="K711" s="47"/>
      <c r="L711" s="47"/>
    </row>
    <row r="712" spans="1:12">
      <c r="A712" s="47">
        <f>($A207-B$198)/B$201</f>
        <v>1.4142135623730949</v>
      </c>
      <c r="B712" s="47">
        <f t="shared" si="18"/>
        <v>0.50000000000000011</v>
      </c>
      <c r="C712" s="47"/>
      <c r="D712" s="47"/>
      <c r="E712" s="47"/>
      <c r="F712" s="47"/>
      <c r="G712" s="47"/>
      <c r="H712" s="47"/>
      <c r="I712" s="47"/>
      <c r="J712" s="47"/>
      <c r="K712" s="47"/>
      <c r="L712" s="47"/>
    </row>
    <row r="713" spans="1:12">
      <c r="A713" s="47">
        <f t="shared" ref="A713:A723" si="19">($A205-C$198)/C$201</f>
        <v>-3.1622776601683791</v>
      </c>
      <c r="B713" s="47"/>
      <c r="C713" s="47">
        <f>C205/$C$210</f>
        <v>3.9682539682539672E-3</v>
      </c>
      <c r="D713" s="47"/>
      <c r="E713" s="47"/>
      <c r="F713" s="47"/>
      <c r="G713" s="47"/>
      <c r="H713" s="47"/>
      <c r="I713" s="47"/>
      <c r="J713" s="47"/>
      <c r="K713" s="47"/>
      <c r="L713" s="47"/>
    </row>
    <row r="714" spans="1:12">
      <c r="A714" s="47">
        <f t="shared" si="19"/>
        <v>-2.5298221281347035</v>
      </c>
      <c r="B714" s="47"/>
      <c r="C714" s="47">
        <f t="shared" ref="C714:C723" si="20">C206/$C$210</f>
        <v>3.9682539682539673E-2</v>
      </c>
      <c r="D714" s="47"/>
      <c r="E714" s="47"/>
      <c r="F714" s="47"/>
      <c r="G714" s="47"/>
      <c r="H714" s="47"/>
      <c r="I714" s="47"/>
      <c r="J714" s="47"/>
      <c r="K714" s="47"/>
      <c r="L714" s="47"/>
    </row>
    <row r="715" spans="1:12">
      <c r="A715" s="47">
        <f t="shared" si="19"/>
        <v>-1.8973665961010275</v>
      </c>
      <c r="B715" s="47"/>
      <c r="C715" s="47">
        <f t="shared" si="20"/>
        <v>0.17857142857142841</v>
      </c>
      <c r="D715" s="47"/>
      <c r="E715" s="47"/>
      <c r="F715" s="47"/>
      <c r="G715" s="47"/>
      <c r="H715" s="47"/>
      <c r="I715" s="47"/>
      <c r="J715" s="47"/>
      <c r="K715" s="47"/>
      <c r="L715" s="47"/>
    </row>
    <row r="716" spans="1:12">
      <c r="A716" s="47">
        <f t="shared" si="19"/>
        <v>-1.2649110640673518</v>
      </c>
      <c r="B716" s="47"/>
      <c r="C716" s="47">
        <f t="shared" si="20"/>
        <v>0.47619047619047616</v>
      </c>
      <c r="D716" s="47"/>
      <c r="E716" s="47"/>
      <c r="F716" s="47"/>
      <c r="G716" s="47"/>
      <c r="H716" s="47"/>
      <c r="I716" s="47"/>
      <c r="J716" s="47"/>
      <c r="K716" s="47"/>
      <c r="L716" s="47"/>
    </row>
    <row r="717" spans="1:12">
      <c r="A717" s="47">
        <f t="shared" si="19"/>
        <v>-0.63245553203367588</v>
      </c>
      <c r="B717" s="47"/>
      <c r="C717" s="47">
        <f t="shared" si="20"/>
        <v>0.83333333333333326</v>
      </c>
      <c r="D717" s="47"/>
      <c r="E717" s="47"/>
      <c r="F717" s="47"/>
      <c r="G717" s="47"/>
      <c r="H717" s="47"/>
      <c r="I717" s="47"/>
      <c r="J717" s="47"/>
      <c r="K717" s="47"/>
      <c r="L717" s="47"/>
    </row>
    <row r="718" spans="1:12">
      <c r="A718" s="47">
        <f t="shared" si="19"/>
        <v>0</v>
      </c>
      <c r="B718" s="47"/>
      <c r="C718" s="47">
        <f t="shared" si="20"/>
        <v>1</v>
      </c>
      <c r="D718" s="47"/>
      <c r="E718" s="47"/>
      <c r="F718" s="47"/>
      <c r="G718" s="47"/>
      <c r="H718" s="47"/>
      <c r="I718" s="47"/>
      <c r="J718" s="47"/>
      <c r="K718" s="47"/>
      <c r="L718" s="47"/>
    </row>
    <row r="719" spans="1:12">
      <c r="A719" s="47">
        <f t="shared" si="19"/>
        <v>0.63245553203367588</v>
      </c>
      <c r="B719" s="47"/>
      <c r="C719" s="47">
        <f t="shared" si="20"/>
        <v>0.83333333333333326</v>
      </c>
      <c r="D719" s="47"/>
      <c r="E719" s="47"/>
      <c r="F719" s="47"/>
      <c r="G719" s="47"/>
      <c r="H719" s="47"/>
      <c r="I719" s="47"/>
      <c r="J719" s="47"/>
      <c r="K719" s="47"/>
      <c r="L719" s="47"/>
    </row>
    <row r="720" spans="1:12">
      <c r="A720" s="47">
        <f t="shared" si="19"/>
        <v>1.2649110640673518</v>
      </c>
      <c r="B720" s="47"/>
      <c r="C720" s="47">
        <f t="shared" si="20"/>
        <v>0.47619047619047616</v>
      </c>
      <c r="D720" s="47"/>
      <c r="E720" s="47"/>
      <c r="F720" s="47"/>
      <c r="G720" s="47"/>
      <c r="H720" s="47"/>
      <c r="I720" s="47"/>
      <c r="J720" s="47"/>
      <c r="K720" s="47"/>
      <c r="L720" s="47"/>
    </row>
    <row r="721" spans="1:12">
      <c r="A721" s="47">
        <f t="shared" si="19"/>
        <v>1.8973665961010275</v>
      </c>
      <c r="B721" s="47"/>
      <c r="C721" s="47">
        <f t="shared" si="20"/>
        <v>0.17857142857142846</v>
      </c>
      <c r="D721" s="47"/>
      <c r="E721" s="47"/>
      <c r="F721" s="47"/>
      <c r="G721" s="47"/>
      <c r="H721" s="47"/>
      <c r="I721" s="47"/>
      <c r="J721" s="47"/>
      <c r="K721" s="47"/>
      <c r="L721" s="47"/>
    </row>
    <row r="722" spans="1:12">
      <c r="A722" s="47">
        <f t="shared" si="19"/>
        <v>2.5298221281347035</v>
      </c>
      <c r="B722" s="47"/>
      <c r="C722" s="47">
        <f t="shared" si="20"/>
        <v>3.9682539682539673E-2</v>
      </c>
      <c r="D722" s="47"/>
      <c r="E722" s="47"/>
      <c r="F722" s="47"/>
      <c r="G722" s="47"/>
      <c r="H722" s="47"/>
      <c r="I722" s="47"/>
      <c r="J722" s="47"/>
      <c r="K722" s="47"/>
      <c r="L722" s="47"/>
    </row>
    <row r="723" spans="1:12">
      <c r="A723" s="47">
        <f t="shared" si="19"/>
        <v>3.1622776601683791</v>
      </c>
      <c r="B723" s="47"/>
      <c r="C723" s="47">
        <f t="shared" si="20"/>
        <v>3.9682539682539672E-3</v>
      </c>
      <c r="D723" s="47"/>
      <c r="E723" s="47"/>
      <c r="F723" s="47"/>
      <c r="G723" s="47"/>
      <c r="H723" s="47"/>
      <c r="I723" s="47"/>
      <c r="J723" s="47"/>
      <c r="K723" s="47"/>
      <c r="L723" s="47"/>
    </row>
    <row r="724" spans="1:12">
      <c r="A724" s="47">
        <f t="shared" ref="A724:A744" si="21">($A205-D$198)/D$201</f>
        <v>-4.4721359549995796</v>
      </c>
      <c r="B724" s="47"/>
      <c r="C724" s="47"/>
      <c r="D724" s="47">
        <f>D205/$D$215</f>
        <v>5.4125441122345165E-6</v>
      </c>
      <c r="E724" s="47"/>
      <c r="F724" s="47"/>
      <c r="G724" s="47"/>
      <c r="H724" s="47"/>
      <c r="I724" s="47"/>
      <c r="J724" s="47"/>
      <c r="K724" s="47"/>
      <c r="L724" s="47"/>
    </row>
    <row r="725" spans="1:12">
      <c r="A725" s="47">
        <f t="shared" si="21"/>
        <v>-4.0249223594996213</v>
      </c>
      <c r="B725" s="47"/>
      <c r="C725" s="47"/>
      <c r="D725" s="47">
        <f t="shared" ref="D725:D744" si="22">D206/$D$215</f>
        <v>1.0825088224469053E-4</v>
      </c>
      <c r="E725" s="47"/>
      <c r="F725" s="47"/>
      <c r="G725" s="47"/>
      <c r="H725" s="47"/>
      <c r="I725" s="47"/>
      <c r="J725" s="47"/>
      <c r="K725" s="47"/>
      <c r="L725" s="47"/>
    </row>
    <row r="726" spans="1:12">
      <c r="A726" s="47">
        <f t="shared" si="21"/>
        <v>-3.5777087639996634</v>
      </c>
      <c r="B726" s="47"/>
      <c r="C726" s="47"/>
      <c r="D726" s="47">
        <f t="shared" si="22"/>
        <v>1.0283833813245584E-3</v>
      </c>
      <c r="E726" s="47"/>
      <c r="F726" s="47"/>
      <c r="G726" s="47"/>
      <c r="H726" s="47"/>
      <c r="I726" s="47"/>
      <c r="J726" s="47"/>
      <c r="K726" s="47"/>
      <c r="L726" s="47"/>
    </row>
    <row r="727" spans="1:12">
      <c r="A727" s="47">
        <f t="shared" si="21"/>
        <v>-3.1304951684997055</v>
      </c>
      <c r="B727" s="47"/>
      <c r="C727" s="47"/>
      <c r="D727" s="47">
        <f t="shared" si="22"/>
        <v>6.1703002879473562E-3</v>
      </c>
      <c r="E727" s="47"/>
      <c r="F727" s="47"/>
      <c r="G727" s="47"/>
      <c r="H727" s="47"/>
      <c r="I727" s="47"/>
      <c r="J727" s="47"/>
      <c r="K727" s="47"/>
      <c r="L727" s="47"/>
    </row>
    <row r="728" spans="1:12">
      <c r="A728" s="47">
        <f t="shared" si="21"/>
        <v>-2.6832815729997477</v>
      </c>
      <c r="B728" s="47"/>
      <c r="C728" s="47"/>
      <c r="D728" s="47">
        <f t="shared" si="22"/>
        <v>2.6223776223776196E-2</v>
      </c>
      <c r="E728" s="47"/>
      <c r="F728" s="47"/>
      <c r="G728" s="47"/>
      <c r="H728" s="47"/>
      <c r="I728" s="47"/>
      <c r="J728" s="47"/>
      <c r="K728" s="47"/>
      <c r="L728" s="47"/>
    </row>
    <row r="729" spans="1:12">
      <c r="A729" s="47">
        <f t="shared" si="21"/>
        <v>-2.2360679774997898</v>
      </c>
      <c r="B729" s="47"/>
      <c r="C729" s="47"/>
      <c r="D729" s="47">
        <f t="shared" si="22"/>
        <v>8.3916083916083947E-2</v>
      </c>
      <c r="E729" s="47"/>
      <c r="F729" s="47"/>
      <c r="G729" s="47"/>
      <c r="H729" s="47"/>
      <c r="I729" s="47"/>
      <c r="J729" s="47"/>
      <c r="K729" s="47"/>
      <c r="L729" s="47"/>
    </row>
    <row r="730" spans="1:12">
      <c r="A730" s="47">
        <f t="shared" si="21"/>
        <v>-1.7888543819998317</v>
      </c>
      <c r="B730" s="47"/>
      <c r="C730" s="47"/>
      <c r="D730" s="47">
        <f t="shared" si="22"/>
        <v>0.2097902097902099</v>
      </c>
      <c r="E730" s="47"/>
      <c r="F730" s="47"/>
      <c r="G730" s="47"/>
      <c r="H730" s="47"/>
      <c r="I730" s="47"/>
      <c r="J730" s="47"/>
      <c r="K730" s="47"/>
      <c r="L730" s="47"/>
    </row>
    <row r="731" spans="1:12">
      <c r="A731" s="47">
        <f t="shared" si="21"/>
        <v>-1.3416407864998738</v>
      </c>
      <c r="B731" s="47"/>
      <c r="C731" s="47"/>
      <c r="D731" s="47">
        <f t="shared" si="22"/>
        <v>0.41958041958041947</v>
      </c>
      <c r="E731" s="47"/>
      <c r="F731" s="47"/>
      <c r="G731" s="47"/>
      <c r="H731" s="47"/>
      <c r="I731" s="47"/>
      <c r="J731" s="47"/>
      <c r="K731" s="47"/>
      <c r="L731" s="47"/>
    </row>
    <row r="732" spans="1:12">
      <c r="A732" s="47">
        <f t="shared" si="21"/>
        <v>-0.89442719099991586</v>
      </c>
      <c r="B732" s="47"/>
      <c r="C732" s="47"/>
      <c r="D732" s="47">
        <f t="shared" si="22"/>
        <v>0.68181818181818199</v>
      </c>
      <c r="E732" s="47"/>
      <c r="F732" s="47"/>
      <c r="G732" s="47"/>
      <c r="H732" s="47"/>
      <c r="I732" s="47"/>
      <c r="J732" s="47"/>
      <c r="K732" s="47"/>
      <c r="L732" s="47"/>
    </row>
    <row r="733" spans="1:12">
      <c r="A733" s="47">
        <f t="shared" si="21"/>
        <v>-0.44721359549995793</v>
      </c>
      <c r="B733" s="47"/>
      <c r="C733" s="47"/>
      <c r="D733" s="47">
        <f t="shared" si="22"/>
        <v>0.90909090909090906</v>
      </c>
      <c r="E733" s="47"/>
      <c r="F733" s="47"/>
      <c r="G733" s="47"/>
      <c r="H733" s="47"/>
      <c r="I733" s="47"/>
      <c r="J733" s="47"/>
      <c r="K733" s="47"/>
      <c r="L733" s="47"/>
    </row>
    <row r="734" spans="1:12">
      <c r="A734" s="47">
        <f t="shared" si="21"/>
        <v>0</v>
      </c>
      <c r="B734" s="47"/>
      <c r="C734" s="47"/>
      <c r="D734" s="47">
        <f t="shared" si="22"/>
        <v>1</v>
      </c>
      <c r="E734" s="47"/>
      <c r="F734" s="47"/>
      <c r="G734" s="47"/>
      <c r="H734" s="47"/>
      <c r="I734" s="47"/>
      <c r="J734" s="47"/>
      <c r="K734" s="47"/>
      <c r="L734" s="47"/>
    </row>
    <row r="735" spans="1:12">
      <c r="A735" s="47">
        <f t="shared" si="21"/>
        <v>0.44721359549995793</v>
      </c>
      <c r="B735" s="47"/>
      <c r="C735" s="47"/>
      <c r="D735" s="47">
        <f t="shared" si="22"/>
        <v>0.90909090909090906</v>
      </c>
      <c r="E735" s="47"/>
      <c r="F735" s="47"/>
      <c r="G735" s="47"/>
      <c r="H735" s="47"/>
      <c r="I735" s="47"/>
      <c r="J735" s="47"/>
      <c r="K735" s="47"/>
      <c r="L735" s="47"/>
    </row>
    <row r="736" spans="1:12">
      <c r="A736" s="47">
        <f t="shared" si="21"/>
        <v>0.89442719099991586</v>
      </c>
      <c r="B736" s="47"/>
      <c r="C736" s="47"/>
      <c r="D736" s="47">
        <f t="shared" si="22"/>
        <v>0.68181818181818199</v>
      </c>
      <c r="E736" s="47"/>
      <c r="F736" s="47"/>
      <c r="G736" s="47"/>
      <c r="H736" s="47"/>
      <c r="I736" s="47"/>
      <c r="J736" s="47"/>
      <c r="K736" s="47"/>
      <c r="L736" s="47"/>
    </row>
    <row r="737" spans="1:12">
      <c r="A737" s="47">
        <f t="shared" si="21"/>
        <v>1.3416407864998738</v>
      </c>
      <c r="B737" s="47"/>
      <c r="C737" s="47"/>
      <c r="D737" s="47">
        <f t="shared" si="22"/>
        <v>0.41958041958041953</v>
      </c>
      <c r="E737" s="47"/>
      <c r="F737" s="47"/>
      <c r="G737" s="47"/>
      <c r="H737" s="47"/>
      <c r="I737" s="47"/>
      <c r="J737" s="47"/>
      <c r="K737" s="47"/>
      <c r="L737" s="47"/>
    </row>
    <row r="738" spans="1:12">
      <c r="A738" s="47">
        <f t="shared" si="21"/>
        <v>1.7888543819998317</v>
      </c>
      <c r="B738" s="47"/>
      <c r="C738" s="47"/>
      <c r="D738" s="47">
        <f t="shared" si="22"/>
        <v>0.2097902097902099</v>
      </c>
      <c r="E738" s="47"/>
      <c r="F738" s="47"/>
      <c r="G738" s="47"/>
      <c r="H738" s="47"/>
      <c r="I738" s="47"/>
      <c r="J738" s="47"/>
      <c r="K738" s="47"/>
      <c r="L738" s="47"/>
    </row>
    <row r="739" spans="1:12">
      <c r="A739" s="47">
        <f t="shared" si="21"/>
        <v>2.2360679774997898</v>
      </c>
      <c r="B739" s="47"/>
      <c r="C739" s="47"/>
      <c r="D739" s="47">
        <f t="shared" si="22"/>
        <v>8.3916083916083947E-2</v>
      </c>
      <c r="E739" s="47"/>
      <c r="F739" s="47"/>
      <c r="G739" s="47"/>
      <c r="H739" s="47"/>
      <c r="I739" s="47"/>
      <c r="J739" s="47"/>
      <c r="K739" s="47"/>
      <c r="L739" s="47"/>
    </row>
    <row r="740" spans="1:12">
      <c r="A740" s="47">
        <f t="shared" si="21"/>
        <v>2.6832815729997477</v>
      </c>
      <c r="B740" s="47"/>
      <c r="C740" s="47"/>
      <c r="D740" s="47">
        <f t="shared" si="22"/>
        <v>2.6223776223776196E-2</v>
      </c>
      <c r="E740" s="47"/>
      <c r="F740" s="47"/>
      <c r="G740" s="47"/>
      <c r="H740" s="47"/>
      <c r="I740" s="47"/>
      <c r="J740" s="47"/>
      <c r="K740" s="47"/>
      <c r="L740" s="47"/>
    </row>
    <row r="741" spans="1:12">
      <c r="A741" s="47">
        <f t="shared" si="21"/>
        <v>3.1304951684997055</v>
      </c>
      <c r="B741" s="47"/>
      <c r="C741" s="47"/>
      <c r="D741" s="47">
        <f t="shared" si="22"/>
        <v>6.1703002879473553E-3</v>
      </c>
      <c r="E741" s="47"/>
      <c r="F741" s="47"/>
      <c r="G741" s="47"/>
      <c r="H741" s="47"/>
      <c r="I741" s="47"/>
      <c r="J741" s="47"/>
      <c r="K741" s="47"/>
      <c r="L741" s="47"/>
    </row>
    <row r="742" spans="1:12">
      <c r="A742" s="47">
        <f t="shared" si="21"/>
        <v>3.5777087639996634</v>
      </c>
      <c r="B742" s="47"/>
      <c r="C742" s="47"/>
      <c r="D742" s="47">
        <f t="shared" si="22"/>
        <v>1.0283833813245582E-3</v>
      </c>
      <c r="E742" s="47"/>
      <c r="F742" s="47"/>
      <c r="G742" s="47"/>
      <c r="H742" s="47"/>
      <c r="I742" s="47"/>
      <c r="J742" s="47"/>
      <c r="K742" s="47"/>
      <c r="L742" s="47"/>
    </row>
    <row r="743" spans="1:12">
      <c r="A743" s="47">
        <f t="shared" si="21"/>
        <v>4.0249223594996213</v>
      </c>
      <c r="B743" s="47"/>
      <c r="C743" s="47"/>
      <c r="D743" s="47">
        <f t="shared" si="22"/>
        <v>1.0825088224469032E-4</v>
      </c>
      <c r="E743" s="47"/>
      <c r="F743" s="47"/>
      <c r="G743" s="47"/>
      <c r="H743" s="47"/>
      <c r="I743" s="47"/>
      <c r="J743" s="47"/>
      <c r="K743" s="47"/>
      <c r="L743" s="47"/>
    </row>
    <row r="744" spans="1:12">
      <c r="A744" s="47">
        <f t="shared" si="21"/>
        <v>4.4721359549995796</v>
      </c>
      <c r="B744" s="47"/>
      <c r="C744" s="47"/>
      <c r="D744" s="47">
        <f t="shared" si="22"/>
        <v>5.4125441122345165E-6</v>
      </c>
      <c r="E744" s="47"/>
      <c r="F744" s="47"/>
      <c r="G744" s="47"/>
      <c r="H744" s="47"/>
      <c r="I744" s="47"/>
      <c r="J744" s="47"/>
      <c r="K744" s="47"/>
      <c r="L744" s="47"/>
    </row>
    <row r="745" spans="1:12">
      <c r="A745" s="47">
        <f t="shared" ref="A745:A785" si="23">($A205-E$198)/E$201</f>
        <v>-6.3245553203367582</v>
      </c>
      <c r="B745" s="47"/>
      <c r="C745" s="47"/>
      <c r="D745" s="47"/>
      <c r="E745" s="47">
        <f>E205/$E$225</f>
        <v>7.2544445519248422E-12</v>
      </c>
      <c r="F745" s="47"/>
      <c r="G745" s="47"/>
      <c r="H745" s="47"/>
      <c r="I745" s="47"/>
      <c r="J745" s="47"/>
      <c r="K745" s="47"/>
      <c r="L745" s="47"/>
    </row>
    <row r="746" spans="1:12">
      <c r="A746" s="47">
        <f t="shared" si="23"/>
        <v>-6.0083275543199202</v>
      </c>
      <c r="B746" s="47"/>
      <c r="C746" s="47"/>
      <c r="D746" s="47"/>
      <c r="E746" s="47">
        <f t="shared" ref="E746:E785" si="24">E206/$E$225</f>
        <v>2.9017778207699387E-10</v>
      </c>
      <c r="F746" s="47"/>
      <c r="G746" s="47"/>
      <c r="H746" s="47"/>
      <c r="I746" s="47"/>
      <c r="J746" s="47"/>
      <c r="K746" s="47"/>
      <c r="L746" s="47"/>
    </row>
    <row r="747" spans="1:12">
      <c r="A747" s="47">
        <f t="shared" si="23"/>
        <v>-5.6920997883030822</v>
      </c>
      <c r="B747" s="47"/>
      <c r="C747" s="47"/>
      <c r="D747" s="47"/>
      <c r="E747" s="47">
        <f t="shared" si="24"/>
        <v>5.6584667505013972E-9</v>
      </c>
      <c r="F747" s="47"/>
      <c r="G747" s="47"/>
      <c r="H747" s="47"/>
      <c r="I747" s="47"/>
      <c r="J747" s="47"/>
      <c r="K747" s="47"/>
      <c r="L747" s="47"/>
    </row>
    <row r="748" spans="1:12">
      <c r="A748" s="47">
        <f t="shared" si="23"/>
        <v>-5.3758720222862442</v>
      </c>
      <c r="B748" s="47"/>
      <c r="C748" s="47"/>
      <c r="D748" s="47"/>
      <c r="E748" s="47">
        <f t="shared" si="24"/>
        <v>7.1673912173017116E-8</v>
      </c>
      <c r="F748" s="47"/>
      <c r="G748" s="47"/>
      <c r="H748" s="47"/>
      <c r="I748" s="47"/>
      <c r="J748" s="47"/>
      <c r="K748" s="47"/>
      <c r="L748" s="47"/>
    </row>
    <row r="749" spans="1:12">
      <c r="A749" s="47">
        <f t="shared" si="23"/>
        <v>-5.0596442562694071</v>
      </c>
      <c r="B749" s="47"/>
      <c r="C749" s="47"/>
      <c r="D749" s="47"/>
      <c r="E749" s="47">
        <f t="shared" si="24"/>
        <v>6.6298368760041142E-7</v>
      </c>
      <c r="F749" s="47"/>
      <c r="G749" s="47"/>
      <c r="H749" s="47"/>
      <c r="I749" s="47"/>
      <c r="J749" s="47"/>
      <c r="K749" s="47"/>
      <c r="L749" s="47"/>
    </row>
    <row r="750" spans="1:12">
      <c r="A750" s="47">
        <f t="shared" si="23"/>
        <v>-4.7434164902525691</v>
      </c>
      <c r="B750" s="47"/>
      <c r="C750" s="47"/>
      <c r="D750" s="47"/>
      <c r="E750" s="47">
        <f t="shared" si="24"/>
        <v>4.7734825507229652E-6</v>
      </c>
      <c r="F750" s="47"/>
      <c r="G750" s="47"/>
      <c r="H750" s="47"/>
      <c r="I750" s="47"/>
      <c r="J750" s="47"/>
      <c r="K750" s="47"/>
      <c r="L750" s="47"/>
    </row>
    <row r="751" spans="1:12">
      <c r="A751" s="47">
        <f t="shared" si="23"/>
        <v>-4.4271887242357311</v>
      </c>
      <c r="B751" s="47"/>
      <c r="C751" s="47"/>
      <c r="D751" s="47"/>
      <c r="E751" s="47">
        <f t="shared" si="24"/>
        <v>2.7845314879217337E-5</v>
      </c>
      <c r="F751" s="47"/>
      <c r="G751" s="47"/>
      <c r="H751" s="47"/>
      <c r="I751" s="47"/>
      <c r="J751" s="47"/>
      <c r="K751" s="47"/>
      <c r="L751" s="47"/>
    </row>
    <row r="752" spans="1:12">
      <c r="A752" s="47">
        <f t="shared" si="23"/>
        <v>-4.1109609582188931</v>
      </c>
      <c r="B752" s="47"/>
      <c r="C752" s="47"/>
      <c r="D752" s="47"/>
      <c r="E752" s="47">
        <f t="shared" si="24"/>
        <v>1.3524867227048465E-4</v>
      </c>
      <c r="F752" s="47"/>
      <c r="G752" s="47"/>
      <c r="H752" s="47"/>
      <c r="I752" s="47"/>
      <c r="J752" s="47"/>
      <c r="K752" s="47"/>
      <c r="L752" s="47"/>
    </row>
    <row r="753" spans="1:12">
      <c r="A753" s="47">
        <f t="shared" si="23"/>
        <v>-3.7947331922020551</v>
      </c>
      <c r="B753" s="47"/>
      <c r="C753" s="47"/>
      <c r="D753" s="47"/>
      <c r="E753" s="47">
        <f t="shared" si="24"/>
        <v>5.5790077311574466E-4</v>
      </c>
      <c r="F753" s="47"/>
      <c r="G753" s="47"/>
      <c r="H753" s="47"/>
      <c r="I753" s="47"/>
      <c r="J753" s="47"/>
      <c r="K753" s="47"/>
      <c r="L753" s="47"/>
    </row>
    <row r="754" spans="1:12">
      <c r="A754" s="47">
        <f t="shared" si="23"/>
        <v>-3.4785054261852171</v>
      </c>
      <c r="B754" s="47"/>
      <c r="C754" s="47"/>
      <c r="D754" s="47"/>
      <c r="E754" s="47">
        <f t="shared" si="24"/>
        <v>1.983647193300425E-3</v>
      </c>
      <c r="F754" s="47"/>
      <c r="G754" s="47"/>
      <c r="H754" s="47"/>
      <c r="I754" s="47"/>
      <c r="J754" s="47"/>
      <c r="K754" s="47"/>
      <c r="L754" s="47"/>
    </row>
    <row r="755" spans="1:12">
      <c r="A755" s="47">
        <f t="shared" si="23"/>
        <v>-3.1622776601683791</v>
      </c>
      <c r="B755" s="47"/>
      <c r="C755" s="47"/>
      <c r="D755" s="47"/>
      <c r="E755" s="47">
        <f t="shared" si="24"/>
        <v>6.1493062992313344E-3</v>
      </c>
      <c r="F755" s="47"/>
      <c r="G755" s="47"/>
      <c r="H755" s="47"/>
      <c r="I755" s="47"/>
      <c r="J755" s="47"/>
      <c r="K755" s="47"/>
      <c r="L755" s="47"/>
    </row>
    <row r="756" spans="1:12">
      <c r="A756" s="47">
        <f t="shared" si="23"/>
        <v>-2.8460498941515411</v>
      </c>
      <c r="B756" s="47"/>
      <c r="C756" s="47"/>
      <c r="D756" s="47"/>
      <c r="E756" s="47">
        <f t="shared" si="24"/>
        <v>1.6770835361539987E-2</v>
      </c>
      <c r="F756" s="47"/>
      <c r="G756" s="47"/>
      <c r="H756" s="47"/>
      <c r="I756" s="47"/>
      <c r="J756" s="47"/>
      <c r="K756" s="47"/>
      <c r="L756" s="47"/>
    </row>
    <row r="757" spans="1:12">
      <c r="A757" s="47">
        <f t="shared" si="23"/>
        <v>-2.5298221281347035</v>
      </c>
      <c r="B757" s="47"/>
      <c r="C757" s="47"/>
      <c r="D757" s="47"/>
      <c r="E757" s="47">
        <f t="shared" si="24"/>
        <v>4.0529518790388366E-2</v>
      </c>
      <c r="F757" s="47"/>
      <c r="G757" s="47"/>
      <c r="H757" s="47"/>
      <c r="I757" s="47"/>
      <c r="J757" s="47"/>
      <c r="K757" s="47"/>
      <c r="L757" s="47"/>
    </row>
    <row r="758" spans="1:12">
      <c r="A758" s="47">
        <f t="shared" si="23"/>
        <v>-2.2135943621178655</v>
      </c>
      <c r="B758" s="47"/>
      <c r="C758" s="47"/>
      <c r="D758" s="47"/>
      <c r="E758" s="47">
        <f t="shared" si="24"/>
        <v>8.7294348163913391E-2</v>
      </c>
      <c r="F758" s="47"/>
      <c r="G758" s="47"/>
      <c r="H758" s="47"/>
      <c r="I758" s="47"/>
      <c r="J758" s="47"/>
      <c r="K758" s="47"/>
      <c r="L758" s="47"/>
    </row>
    <row r="759" spans="1:12">
      <c r="A759" s="47">
        <f t="shared" si="23"/>
        <v>-1.8973665961010275</v>
      </c>
      <c r="B759" s="47"/>
      <c r="C759" s="47"/>
      <c r="D759" s="47"/>
      <c r="E759" s="47">
        <f t="shared" si="24"/>
        <v>0.16835338574468992</v>
      </c>
      <c r="F759" s="47"/>
      <c r="G759" s="47"/>
      <c r="H759" s="47"/>
      <c r="I759" s="47"/>
      <c r="J759" s="47"/>
      <c r="K759" s="47"/>
      <c r="L759" s="47"/>
    </row>
    <row r="760" spans="1:12">
      <c r="A760" s="47">
        <f t="shared" si="23"/>
        <v>-1.5811388300841895</v>
      </c>
      <c r="B760" s="47"/>
      <c r="C760" s="47"/>
      <c r="D760" s="47"/>
      <c r="E760" s="47">
        <f t="shared" si="24"/>
        <v>0.29181253529079609</v>
      </c>
      <c r="F760" s="47"/>
      <c r="G760" s="47"/>
      <c r="H760" s="47"/>
      <c r="I760" s="47"/>
      <c r="J760" s="47"/>
      <c r="K760" s="47"/>
      <c r="L760" s="47"/>
    </row>
    <row r="761" spans="1:12">
      <c r="A761" s="47">
        <f t="shared" si="23"/>
        <v>-1.2649110640673518</v>
      </c>
      <c r="B761" s="47"/>
      <c r="C761" s="47"/>
      <c r="D761" s="47"/>
      <c r="E761" s="47">
        <f t="shared" si="24"/>
        <v>0.45595708639186888</v>
      </c>
      <c r="F761" s="47"/>
      <c r="G761" s="47"/>
      <c r="H761" s="47"/>
      <c r="I761" s="47"/>
      <c r="J761" s="47"/>
      <c r="K761" s="47"/>
      <c r="L761" s="47"/>
    </row>
    <row r="762" spans="1:12">
      <c r="A762" s="47">
        <f t="shared" si="23"/>
        <v>-0.94868329805051377</v>
      </c>
      <c r="B762" s="47"/>
      <c r="C762" s="47"/>
      <c r="D762" s="47"/>
      <c r="E762" s="47">
        <f t="shared" si="24"/>
        <v>0.64370412196499138</v>
      </c>
      <c r="F762" s="47"/>
      <c r="G762" s="47"/>
      <c r="H762" s="47"/>
      <c r="I762" s="47"/>
      <c r="J762" s="47"/>
      <c r="K762" s="47"/>
      <c r="L762" s="47"/>
    </row>
    <row r="763" spans="1:12">
      <c r="A763" s="47">
        <f t="shared" si="23"/>
        <v>-0.63245553203367588</v>
      </c>
      <c r="B763" s="47"/>
      <c r="C763" s="47"/>
      <c r="D763" s="47"/>
      <c r="E763" s="47">
        <f t="shared" si="24"/>
        <v>0.82251082251082219</v>
      </c>
      <c r="F763" s="47"/>
      <c r="G763" s="47"/>
      <c r="H763" s="47"/>
      <c r="I763" s="47"/>
      <c r="J763" s="47"/>
      <c r="K763" s="47"/>
      <c r="L763" s="47"/>
    </row>
    <row r="764" spans="1:12">
      <c r="A764" s="47">
        <f t="shared" si="23"/>
        <v>-0.31622776601683794</v>
      </c>
      <c r="B764" s="47"/>
      <c r="C764" s="47"/>
      <c r="D764" s="47"/>
      <c r="E764" s="47">
        <f t="shared" si="24"/>
        <v>0.952380952380952</v>
      </c>
      <c r="F764" s="47"/>
      <c r="G764" s="47"/>
      <c r="H764" s="47"/>
      <c r="I764" s="47"/>
      <c r="J764" s="47"/>
      <c r="K764" s="47"/>
      <c r="L764" s="47"/>
    </row>
    <row r="765" spans="1:12">
      <c r="A765" s="47">
        <f t="shared" si="23"/>
        <v>0</v>
      </c>
      <c r="B765" s="47"/>
      <c r="C765" s="47"/>
      <c r="D765" s="47"/>
      <c r="E765" s="47">
        <f t="shared" si="24"/>
        <v>1</v>
      </c>
      <c r="F765" s="47"/>
      <c r="G765" s="47"/>
      <c r="H765" s="47"/>
      <c r="I765" s="47"/>
      <c r="J765" s="47"/>
      <c r="K765" s="47"/>
      <c r="L765" s="47"/>
    </row>
    <row r="766" spans="1:12">
      <c r="A766" s="47">
        <f t="shared" si="23"/>
        <v>0.31622776601683794</v>
      </c>
      <c r="B766" s="47"/>
      <c r="C766" s="47"/>
      <c r="D766" s="47"/>
      <c r="E766" s="47">
        <f t="shared" si="24"/>
        <v>0.952380952380952</v>
      </c>
      <c r="F766" s="47"/>
      <c r="G766" s="47"/>
      <c r="H766" s="47"/>
      <c r="I766" s="47"/>
      <c r="J766" s="47"/>
      <c r="K766" s="47"/>
      <c r="L766" s="47"/>
    </row>
    <row r="767" spans="1:12">
      <c r="A767" s="47">
        <f t="shared" si="23"/>
        <v>0.63245553203367588</v>
      </c>
      <c r="B767" s="47"/>
      <c r="C767" s="47"/>
      <c r="D767" s="47"/>
      <c r="E767" s="47">
        <f t="shared" si="24"/>
        <v>0.82251082251082219</v>
      </c>
      <c r="F767" s="47"/>
      <c r="G767" s="47"/>
      <c r="H767" s="47"/>
      <c r="I767" s="47"/>
      <c r="J767" s="47"/>
      <c r="K767" s="47"/>
      <c r="L767" s="47"/>
    </row>
    <row r="768" spans="1:12">
      <c r="A768" s="47">
        <f t="shared" si="23"/>
        <v>0.94868329805051377</v>
      </c>
      <c r="B768" s="47"/>
      <c r="C768" s="47"/>
      <c r="D768" s="47"/>
      <c r="E768" s="47">
        <f t="shared" si="24"/>
        <v>0.64370412196499138</v>
      </c>
      <c r="F768" s="47"/>
      <c r="G768" s="47"/>
      <c r="H768" s="47"/>
      <c r="I768" s="47"/>
      <c r="J768" s="47"/>
      <c r="K768" s="47"/>
      <c r="L768" s="47"/>
    </row>
    <row r="769" spans="1:12">
      <c r="A769" s="47">
        <f t="shared" si="23"/>
        <v>1.2649110640673518</v>
      </c>
      <c r="B769" s="47"/>
      <c r="C769" s="47"/>
      <c r="D769" s="47"/>
      <c r="E769" s="47">
        <f t="shared" si="24"/>
        <v>0.45595708639186888</v>
      </c>
      <c r="F769" s="47"/>
      <c r="G769" s="47"/>
      <c r="H769" s="47"/>
      <c r="I769" s="47"/>
      <c r="J769" s="47"/>
      <c r="K769" s="47"/>
      <c r="L769" s="47"/>
    </row>
    <row r="770" spans="1:12">
      <c r="A770" s="47">
        <f t="shared" si="23"/>
        <v>1.5811388300841895</v>
      </c>
      <c r="B770" s="47"/>
      <c r="C770" s="47"/>
      <c r="D770" s="47"/>
      <c r="E770" s="47">
        <f t="shared" si="24"/>
        <v>0.29181253529079609</v>
      </c>
      <c r="F770" s="47"/>
      <c r="G770" s="47"/>
      <c r="H770" s="47"/>
      <c r="I770" s="47"/>
      <c r="J770" s="47"/>
      <c r="K770" s="47"/>
      <c r="L770" s="47"/>
    </row>
    <row r="771" spans="1:12">
      <c r="A771" s="47">
        <f t="shared" si="23"/>
        <v>1.8973665961010275</v>
      </c>
      <c r="B771" s="47"/>
      <c r="C771" s="47"/>
      <c r="D771" s="47"/>
      <c r="E771" s="47">
        <f t="shared" si="24"/>
        <v>0.16835338574468992</v>
      </c>
      <c r="F771" s="47"/>
      <c r="G771" s="47"/>
      <c r="H771" s="47"/>
      <c r="I771" s="47"/>
      <c r="J771" s="47"/>
      <c r="K771" s="47"/>
      <c r="L771" s="47"/>
    </row>
    <row r="772" spans="1:12">
      <c r="A772" s="47">
        <f t="shared" si="23"/>
        <v>2.2135943621178655</v>
      </c>
      <c r="B772" s="47"/>
      <c r="C772" s="47"/>
      <c r="D772" s="47"/>
      <c r="E772" s="47">
        <f t="shared" si="24"/>
        <v>8.7294348163913391E-2</v>
      </c>
      <c r="F772" s="47"/>
      <c r="G772" s="47"/>
      <c r="H772" s="47"/>
      <c r="I772" s="47"/>
      <c r="J772" s="47"/>
      <c r="K772" s="47"/>
      <c r="L772" s="47"/>
    </row>
    <row r="773" spans="1:12">
      <c r="A773" s="47">
        <f t="shared" si="23"/>
        <v>2.5298221281347035</v>
      </c>
      <c r="B773" s="47"/>
      <c r="C773" s="47"/>
      <c r="D773" s="47"/>
      <c r="E773" s="47">
        <f t="shared" si="24"/>
        <v>4.0529518790388366E-2</v>
      </c>
      <c r="F773" s="47"/>
      <c r="G773" s="47"/>
      <c r="H773" s="47"/>
      <c r="I773" s="47"/>
      <c r="J773" s="47"/>
      <c r="K773" s="47"/>
      <c r="L773" s="47"/>
    </row>
    <row r="774" spans="1:12">
      <c r="A774" s="47">
        <f t="shared" si="23"/>
        <v>2.8460498941515411</v>
      </c>
      <c r="B774" s="47"/>
      <c r="C774" s="47"/>
      <c r="D774" s="47"/>
      <c r="E774" s="47">
        <f>E234/$E$225</f>
        <v>1.6770835361539987E-2</v>
      </c>
      <c r="F774" s="47"/>
      <c r="G774" s="47"/>
      <c r="H774" s="47"/>
      <c r="I774" s="47"/>
      <c r="J774" s="47"/>
      <c r="K774" s="47"/>
      <c r="L774" s="47"/>
    </row>
    <row r="775" spans="1:12">
      <c r="A775" s="47">
        <f t="shared" si="23"/>
        <v>3.1622776601683791</v>
      </c>
      <c r="B775" s="47"/>
      <c r="C775" s="47"/>
      <c r="D775" s="47"/>
      <c r="E775" s="47">
        <f t="shared" si="24"/>
        <v>6.1493062992313344E-3</v>
      </c>
      <c r="F775" s="47"/>
      <c r="G775" s="47"/>
      <c r="H775" s="47"/>
      <c r="I775" s="47"/>
      <c r="J775" s="47"/>
      <c r="K775" s="47"/>
      <c r="L775" s="47"/>
    </row>
    <row r="776" spans="1:12">
      <c r="A776" s="47">
        <f t="shared" si="23"/>
        <v>3.4785054261852171</v>
      </c>
      <c r="B776" s="47"/>
      <c r="C776" s="47"/>
      <c r="D776" s="47"/>
      <c r="E776" s="47">
        <f t="shared" si="24"/>
        <v>1.9836471933004254E-3</v>
      </c>
      <c r="F776" s="47"/>
      <c r="G776" s="47"/>
      <c r="H776" s="47"/>
      <c r="I776" s="47"/>
      <c r="J776" s="47"/>
      <c r="K776" s="47"/>
      <c r="L776" s="47"/>
    </row>
    <row r="777" spans="1:12">
      <c r="A777" s="47">
        <f t="shared" si="23"/>
        <v>3.7947331922020551</v>
      </c>
      <c r="B777" s="47"/>
      <c r="C777" s="47"/>
      <c r="D777" s="47"/>
      <c r="E777" s="47">
        <f t="shared" si="24"/>
        <v>5.5790077311574466E-4</v>
      </c>
      <c r="F777" s="47"/>
      <c r="G777" s="47"/>
      <c r="H777" s="47"/>
      <c r="I777" s="47"/>
      <c r="J777" s="47"/>
      <c r="K777" s="47"/>
      <c r="L777" s="47"/>
    </row>
    <row r="778" spans="1:12">
      <c r="A778" s="47">
        <f t="shared" si="23"/>
        <v>4.1109609582188931</v>
      </c>
      <c r="B778" s="47"/>
      <c r="C778" s="47"/>
      <c r="D778" s="47"/>
      <c r="E778" s="47">
        <f t="shared" si="24"/>
        <v>1.352486722704844E-4</v>
      </c>
      <c r="F778" s="47"/>
      <c r="G778" s="47"/>
      <c r="H778" s="47"/>
      <c r="I778" s="47"/>
      <c r="J778" s="47"/>
      <c r="K778" s="47"/>
      <c r="L778" s="47"/>
    </row>
    <row r="779" spans="1:12">
      <c r="A779" s="47">
        <f t="shared" si="23"/>
        <v>4.4271887242357311</v>
      </c>
      <c r="B779" s="47"/>
      <c r="C779" s="47"/>
      <c r="D779" s="47"/>
      <c r="E779" s="47">
        <f t="shared" si="24"/>
        <v>2.784531487921729E-5</v>
      </c>
      <c r="F779" s="47"/>
      <c r="G779" s="47"/>
      <c r="H779" s="47"/>
      <c r="I779" s="47"/>
      <c r="J779" s="47"/>
      <c r="K779" s="47"/>
      <c r="L779" s="47"/>
    </row>
    <row r="780" spans="1:12">
      <c r="A780" s="47">
        <f t="shared" si="23"/>
        <v>4.7434164902525691</v>
      </c>
      <c r="B780" s="47"/>
      <c r="C780" s="47"/>
      <c r="D780" s="47"/>
      <c r="E780" s="47">
        <f t="shared" si="24"/>
        <v>4.7734825507229652E-6</v>
      </c>
      <c r="F780" s="47"/>
      <c r="G780" s="47"/>
      <c r="H780" s="47"/>
      <c r="I780" s="47"/>
      <c r="J780" s="47"/>
      <c r="K780" s="47"/>
      <c r="L780" s="47"/>
    </row>
    <row r="781" spans="1:12">
      <c r="A781" s="47">
        <f t="shared" si="23"/>
        <v>5.0596442562694071</v>
      </c>
      <c r="B781" s="47"/>
      <c r="C781" s="47"/>
      <c r="D781" s="47"/>
      <c r="E781" s="47">
        <f t="shared" si="24"/>
        <v>6.6298368760041142E-7</v>
      </c>
      <c r="F781" s="47"/>
      <c r="G781" s="47"/>
      <c r="H781" s="47"/>
      <c r="I781" s="47"/>
      <c r="J781" s="47"/>
      <c r="K781" s="47"/>
      <c r="L781" s="47"/>
    </row>
    <row r="782" spans="1:12">
      <c r="A782" s="47">
        <f t="shared" si="23"/>
        <v>5.3758720222862442</v>
      </c>
      <c r="B782" s="47"/>
      <c r="C782" s="47"/>
      <c r="D782" s="47"/>
      <c r="E782" s="47">
        <f t="shared" si="24"/>
        <v>7.1673912173017116E-8</v>
      </c>
      <c r="F782" s="47"/>
      <c r="G782" s="47"/>
      <c r="H782" s="47"/>
      <c r="I782" s="47"/>
      <c r="J782" s="47"/>
      <c r="K782" s="47"/>
      <c r="L782" s="47"/>
    </row>
    <row r="783" spans="1:12">
      <c r="A783" s="47">
        <f t="shared" si="23"/>
        <v>5.6920997883030822</v>
      </c>
      <c r="B783" s="47"/>
      <c r="C783" s="47"/>
      <c r="D783" s="47"/>
      <c r="E783" s="47">
        <f t="shared" si="24"/>
        <v>5.6584667505013972E-9</v>
      </c>
      <c r="F783" s="47"/>
      <c r="G783" s="47"/>
      <c r="H783" s="47"/>
      <c r="I783" s="47"/>
      <c r="J783" s="47"/>
      <c r="K783" s="47"/>
      <c r="L783" s="47"/>
    </row>
    <row r="784" spans="1:12">
      <c r="A784" s="47">
        <f t="shared" si="23"/>
        <v>6.0083275543199202</v>
      </c>
      <c r="B784" s="47"/>
      <c r="C784" s="47"/>
      <c r="D784" s="47"/>
      <c r="E784" s="47">
        <f t="shared" si="24"/>
        <v>2.9017778207699387E-10</v>
      </c>
      <c r="F784" s="47"/>
      <c r="G784" s="47"/>
      <c r="H784" s="47"/>
      <c r="I784" s="47"/>
      <c r="J784" s="47"/>
      <c r="K784" s="47"/>
      <c r="L784" s="47"/>
    </row>
    <row r="785" spans="1:12">
      <c r="A785" s="47">
        <f t="shared" si="23"/>
        <v>6.3245553203367582</v>
      </c>
      <c r="B785" s="47"/>
      <c r="C785" s="47"/>
      <c r="D785" s="47"/>
      <c r="E785" s="47">
        <f t="shared" si="24"/>
        <v>7.2544445519248422E-12</v>
      </c>
      <c r="F785" s="47"/>
      <c r="G785" s="47"/>
      <c r="H785" s="47"/>
      <c r="I785" s="47"/>
      <c r="J785" s="47"/>
      <c r="K785" s="47"/>
      <c r="L785" s="47"/>
    </row>
    <row r="786" spans="1:12">
      <c r="A786" s="47">
        <f>($A205-F$198)/F$201</f>
        <v>-10</v>
      </c>
      <c r="B786" s="47"/>
      <c r="C786" s="47"/>
      <c r="D786" s="47"/>
      <c r="E786" s="47"/>
      <c r="F786" s="47">
        <f>F205/$F$255</f>
        <v>9.9116530214183206E-30</v>
      </c>
      <c r="G786" s="47"/>
      <c r="H786" s="47"/>
      <c r="I786" s="47"/>
      <c r="J786" s="47"/>
      <c r="K786" s="47"/>
      <c r="L786" s="47"/>
    </row>
    <row r="787" spans="1:12">
      <c r="A787" s="47">
        <f t="shared" ref="A787:A850" si="25">($A206-F$198)/F$201</f>
        <v>-9.8000000000000007</v>
      </c>
      <c r="B787" s="47"/>
      <c r="C787" s="47"/>
      <c r="D787" s="47"/>
      <c r="E787" s="47"/>
      <c r="F787" s="47">
        <f t="shared" ref="F787:F850" si="26">F206/$F$255</f>
        <v>9.9116530214183333E-28</v>
      </c>
      <c r="G787" s="47"/>
      <c r="H787" s="47"/>
      <c r="I787" s="47"/>
      <c r="J787" s="47"/>
      <c r="K787" s="47"/>
      <c r="L787" s="47"/>
    </row>
    <row r="788" spans="1:12">
      <c r="A788" s="47">
        <f t="shared" si="25"/>
        <v>-9.6</v>
      </c>
      <c r="B788" s="47"/>
      <c r="C788" s="47"/>
      <c r="D788" s="47"/>
      <c r="E788" s="47"/>
      <c r="F788" s="47">
        <f t="shared" si="26"/>
        <v>4.9062682456021282E-26</v>
      </c>
      <c r="G788" s="47"/>
      <c r="H788" s="47"/>
      <c r="I788" s="47"/>
      <c r="J788" s="47"/>
      <c r="K788" s="47"/>
      <c r="L788" s="47"/>
    </row>
    <row r="789" spans="1:12">
      <c r="A789" s="47">
        <f t="shared" si="25"/>
        <v>-9.4</v>
      </c>
      <c r="B789" s="47"/>
      <c r="C789" s="47"/>
      <c r="D789" s="47"/>
      <c r="E789" s="47"/>
      <c r="F789" s="47">
        <f t="shared" si="26"/>
        <v>1.6027142935633612E-24</v>
      </c>
      <c r="G789" s="47"/>
      <c r="H789" s="47"/>
      <c r="I789" s="47"/>
      <c r="J789" s="47"/>
      <c r="K789" s="47"/>
      <c r="L789" s="47"/>
    </row>
    <row r="790" spans="1:12">
      <c r="A790" s="47">
        <f t="shared" si="25"/>
        <v>-9.1999999999999993</v>
      </c>
      <c r="B790" s="47"/>
      <c r="C790" s="47"/>
      <c r="D790" s="47"/>
      <c r="E790" s="47"/>
      <c r="F790" s="47">
        <f t="shared" si="26"/>
        <v>3.8865821618911489E-23</v>
      </c>
      <c r="G790" s="47"/>
      <c r="H790" s="47"/>
      <c r="I790" s="47"/>
      <c r="J790" s="47"/>
      <c r="K790" s="47"/>
      <c r="L790" s="47"/>
    </row>
    <row r="791" spans="1:12">
      <c r="A791" s="47">
        <f t="shared" si="25"/>
        <v>-9</v>
      </c>
      <c r="B791" s="47"/>
      <c r="C791" s="47"/>
      <c r="D791" s="47"/>
      <c r="E791" s="47"/>
      <c r="F791" s="47">
        <f t="shared" si="26"/>
        <v>7.4622377508309428E-22</v>
      </c>
      <c r="G791" s="47"/>
      <c r="H791" s="47"/>
      <c r="I791" s="47"/>
      <c r="J791" s="47"/>
      <c r="K791" s="47"/>
      <c r="L791" s="47"/>
    </row>
    <row r="792" spans="1:12">
      <c r="A792" s="47">
        <f t="shared" si="25"/>
        <v>-8.8000000000000007</v>
      </c>
      <c r="B792" s="47"/>
      <c r="C792" s="47"/>
      <c r="D792" s="47"/>
      <c r="E792" s="47"/>
      <c r="F792" s="47">
        <f t="shared" si="26"/>
        <v>1.1815209772149083E-20</v>
      </c>
      <c r="G792" s="47"/>
      <c r="H792" s="47"/>
      <c r="I792" s="47"/>
      <c r="J792" s="47"/>
      <c r="K792" s="47"/>
      <c r="L792" s="47"/>
    </row>
    <row r="793" spans="1:12">
      <c r="A793" s="47">
        <f t="shared" si="25"/>
        <v>-8.6</v>
      </c>
      <c r="B793" s="47"/>
      <c r="C793" s="47"/>
      <c r="D793" s="47"/>
      <c r="E793" s="47"/>
      <c r="F793" s="47">
        <f t="shared" si="26"/>
        <v>1.5866138836885667E-19</v>
      </c>
      <c r="G793" s="47"/>
      <c r="H793" s="47"/>
      <c r="I793" s="47"/>
      <c r="J793" s="47"/>
      <c r="K793" s="47"/>
      <c r="L793" s="47"/>
    </row>
    <row r="794" spans="1:12">
      <c r="A794" s="47">
        <f t="shared" si="25"/>
        <v>-8.4</v>
      </c>
      <c r="B794" s="47"/>
      <c r="C794" s="47"/>
      <c r="D794" s="47"/>
      <c r="E794" s="47"/>
      <c r="F794" s="47">
        <f t="shared" si="26"/>
        <v>1.844438639787969E-18</v>
      </c>
      <c r="G794" s="47"/>
      <c r="H794" s="47"/>
      <c r="I794" s="47"/>
      <c r="J794" s="47"/>
      <c r="K794" s="47"/>
      <c r="L794" s="47"/>
    </row>
    <row r="795" spans="1:12">
      <c r="A795" s="47">
        <f t="shared" si="25"/>
        <v>-8.1999999999999993</v>
      </c>
      <c r="B795" s="47"/>
      <c r="C795" s="47"/>
      <c r="D795" s="47"/>
      <c r="E795" s="47"/>
      <c r="F795" s="47">
        <f t="shared" si="26"/>
        <v>1.8854261651165745E-17</v>
      </c>
      <c r="G795" s="47"/>
      <c r="H795" s="47"/>
      <c r="I795" s="47"/>
      <c r="J795" s="47"/>
      <c r="K795" s="47"/>
      <c r="L795" s="47"/>
    </row>
    <row r="796" spans="1:12">
      <c r="A796" s="47">
        <f t="shared" si="25"/>
        <v>-8</v>
      </c>
      <c r="B796" s="47"/>
      <c r="C796" s="47"/>
      <c r="D796" s="47"/>
      <c r="E796" s="47"/>
      <c r="F796" s="47">
        <f t="shared" si="26"/>
        <v>1.7157378102560842E-16</v>
      </c>
      <c r="G796" s="47"/>
      <c r="H796" s="47"/>
      <c r="I796" s="47"/>
      <c r="J796" s="47"/>
      <c r="K796" s="47"/>
      <c r="L796" s="47"/>
    </row>
    <row r="797" spans="1:12">
      <c r="A797" s="47">
        <f t="shared" si="25"/>
        <v>-7.8</v>
      </c>
      <c r="B797" s="47"/>
      <c r="C797" s="47"/>
      <c r="D797" s="47"/>
      <c r="E797" s="47"/>
      <c r="F797" s="47">
        <f t="shared" si="26"/>
        <v>1.4037854811186208E-15</v>
      </c>
      <c r="G797" s="47"/>
      <c r="H797" s="47"/>
      <c r="I797" s="47"/>
      <c r="J797" s="47"/>
      <c r="K797" s="47"/>
      <c r="L797" s="47"/>
    </row>
    <row r="798" spans="1:12">
      <c r="A798" s="47">
        <f t="shared" si="25"/>
        <v>-7.6</v>
      </c>
      <c r="B798" s="47"/>
      <c r="C798" s="47"/>
      <c r="D798" s="47"/>
      <c r="E798" s="47"/>
      <c r="F798" s="47">
        <f t="shared" si="26"/>
        <v>1.0411408984963171E-14</v>
      </c>
      <c r="G798" s="47"/>
      <c r="H798" s="47"/>
      <c r="I798" s="47"/>
      <c r="J798" s="47"/>
      <c r="K798" s="47"/>
      <c r="L798" s="47"/>
    </row>
    <row r="799" spans="1:12">
      <c r="A799" s="47">
        <f t="shared" si="25"/>
        <v>-7.4</v>
      </c>
      <c r="B799" s="47"/>
      <c r="C799" s="47"/>
      <c r="D799" s="47"/>
      <c r="E799" s="47"/>
      <c r="F799" s="47">
        <f t="shared" si="26"/>
        <v>7.0477230052058307E-14</v>
      </c>
      <c r="G799" s="47"/>
      <c r="H799" s="47"/>
      <c r="I799" s="47"/>
      <c r="J799" s="47"/>
      <c r="K799" s="47"/>
      <c r="L799" s="47"/>
    </row>
    <row r="800" spans="1:12">
      <c r="A800" s="47">
        <f t="shared" si="25"/>
        <v>-7.2</v>
      </c>
      <c r="B800" s="47"/>
      <c r="C800" s="47"/>
      <c r="D800" s="47"/>
      <c r="E800" s="47"/>
      <c r="F800" s="47">
        <f t="shared" si="26"/>
        <v>4.3796564389492999E-13</v>
      </c>
      <c r="G800" s="47"/>
      <c r="H800" s="47"/>
      <c r="I800" s="47"/>
      <c r="J800" s="47"/>
      <c r="K800" s="47"/>
      <c r="L800" s="47"/>
    </row>
    <row r="801" spans="1:12">
      <c r="A801" s="47">
        <f t="shared" si="25"/>
        <v>-7</v>
      </c>
      <c r="B801" s="47"/>
      <c r="C801" s="47"/>
      <c r="D801" s="47"/>
      <c r="E801" s="47"/>
      <c r="F801" s="47">
        <f t="shared" si="26"/>
        <v>2.5110030249976185E-12</v>
      </c>
      <c r="G801" s="47"/>
      <c r="H801" s="47"/>
      <c r="I801" s="47"/>
      <c r="J801" s="47"/>
      <c r="K801" s="47"/>
      <c r="L801" s="47"/>
    </row>
    <row r="802" spans="1:12">
      <c r="A802" s="47">
        <f t="shared" si="25"/>
        <v>-6.8</v>
      </c>
      <c r="B802" s="47"/>
      <c r="C802" s="47"/>
      <c r="D802" s="47"/>
      <c r="E802" s="47"/>
      <c r="F802" s="47">
        <f t="shared" si="26"/>
        <v>1.333970357029986E-11</v>
      </c>
      <c r="G802" s="47"/>
      <c r="H802" s="47"/>
      <c r="I802" s="47"/>
      <c r="J802" s="47"/>
      <c r="K802" s="47"/>
      <c r="L802" s="47"/>
    </row>
    <row r="803" spans="1:12">
      <c r="A803" s="47">
        <f t="shared" si="25"/>
        <v>-6.6</v>
      </c>
      <c r="B803" s="47"/>
      <c r="C803" s="47"/>
      <c r="D803" s="47"/>
      <c r="E803" s="47"/>
      <c r="F803" s="47">
        <f t="shared" si="26"/>
        <v>6.5913829406187248E-11</v>
      </c>
      <c r="G803" s="47"/>
      <c r="H803" s="47"/>
      <c r="I803" s="47"/>
      <c r="J803" s="47"/>
      <c r="K803" s="47"/>
      <c r="L803" s="47"/>
    </row>
    <row r="804" spans="1:12">
      <c r="A804" s="47">
        <f t="shared" si="25"/>
        <v>-6.4</v>
      </c>
      <c r="B804" s="47"/>
      <c r="C804" s="47"/>
      <c r="D804" s="47"/>
      <c r="E804" s="47"/>
      <c r="F804" s="47">
        <f t="shared" si="26"/>
        <v>3.0393599115075476E-10</v>
      </c>
      <c r="G804" s="47"/>
      <c r="H804" s="47"/>
      <c r="I804" s="47"/>
      <c r="J804" s="47"/>
      <c r="K804" s="47"/>
      <c r="L804" s="47"/>
    </row>
    <row r="805" spans="1:12">
      <c r="A805" s="47">
        <f t="shared" si="25"/>
        <v>-6.2</v>
      </c>
      <c r="B805" s="47"/>
      <c r="C805" s="47"/>
      <c r="D805" s="47"/>
      <c r="E805" s="47"/>
      <c r="F805" s="47">
        <f t="shared" si="26"/>
        <v>1.3117237512821964E-9</v>
      </c>
      <c r="G805" s="47"/>
      <c r="H805" s="47"/>
      <c r="I805" s="47"/>
      <c r="J805" s="47"/>
      <c r="K805" s="47"/>
      <c r="L805" s="47"/>
    </row>
    <row r="806" spans="1:12">
      <c r="A806" s="47">
        <f t="shared" si="25"/>
        <v>-6</v>
      </c>
      <c r="B806" s="47"/>
      <c r="C806" s="47"/>
      <c r="D806" s="47"/>
      <c r="E806" s="47"/>
      <c r="F806" s="47">
        <f t="shared" si="26"/>
        <v>5.3124811926928596E-9</v>
      </c>
      <c r="G806" s="47"/>
      <c r="H806" s="47"/>
      <c r="I806" s="47"/>
      <c r="J806" s="47"/>
      <c r="K806" s="47"/>
      <c r="L806" s="47"/>
    </row>
    <row r="807" spans="1:12">
      <c r="A807" s="47">
        <f t="shared" si="25"/>
        <v>-5.8</v>
      </c>
      <c r="B807" s="47"/>
      <c r="C807" s="47"/>
      <c r="D807" s="47"/>
      <c r="E807" s="47"/>
      <c r="F807" s="47">
        <f t="shared" si="26"/>
        <v>2.0238023591210974E-8</v>
      </c>
      <c r="G807" s="47"/>
      <c r="H807" s="47"/>
      <c r="I807" s="47"/>
      <c r="J807" s="47"/>
      <c r="K807" s="47"/>
      <c r="L807" s="47"/>
    </row>
    <row r="808" spans="1:12">
      <c r="A808" s="47">
        <f t="shared" si="25"/>
        <v>-5.6</v>
      </c>
      <c r="B808" s="47"/>
      <c r="C808" s="47"/>
      <c r="D808" s="47"/>
      <c r="E808" s="47"/>
      <c r="F808" s="47">
        <f t="shared" si="26"/>
        <v>7.2672902895711871E-8</v>
      </c>
      <c r="G808" s="47"/>
      <c r="H808" s="47"/>
      <c r="I808" s="47"/>
      <c r="J808" s="47"/>
      <c r="K808" s="47"/>
      <c r="L808" s="47"/>
    </row>
    <row r="809" spans="1:12">
      <c r="A809" s="47">
        <f t="shared" si="25"/>
        <v>-5.4</v>
      </c>
      <c r="B809" s="47"/>
      <c r="C809" s="47"/>
      <c r="D809" s="47"/>
      <c r="E809" s="47"/>
      <c r="F809" s="47">
        <f t="shared" si="26"/>
        <v>2.4645593155937109E-7</v>
      </c>
      <c r="G809" s="47"/>
      <c r="H809" s="47"/>
      <c r="I809" s="47"/>
      <c r="J809" s="47"/>
      <c r="K809" s="47"/>
      <c r="L809" s="47"/>
    </row>
    <row r="810" spans="1:12">
      <c r="A810" s="47">
        <f t="shared" si="25"/>
        <v>-5.2</v>
      </c>
      <c r="B810" s="47"/>
      <c r="C810" s="47"/>
      <c r="D810" s="47"/>
      <c r="E810" s="47"/>
      <c r="F810" s="47">
        <f t="shared" si="26"/>
        <v>7.9071278041965526E-7</v>
      </c>
      <c r="G810" s="47"/>
      <c r="H810" s="47"/>
      <c r="I810" s="47"/>
      <c r="J810" s="47"/>
      <c r="K810" s="47"/>
      <c r="L810" s="47"/>
    </row>
    <row r="811" spans="1:12">
      <c r="A811" s="47">
        <f t="shared" si="25"/>
        <v>-5</v>
      </c>
      <c r="B811" s="47"/>
      <c r="C811" s="47"/>
      <c r="D811" s="47"/>
      <c r="E811" s="47"/>
      <c r="F811" s="47">
        <f t="shared" si="26"/>
        <v>2.4037668524757485E-6</v>
      </c>
      <c r="G811" s="47"/>
      <c r="H811" s="47"/>
      <c r="I811" s="47"/>
      <c r="J811" s="47"/>
      <c r="K811" s="47"/>
      <c r="L811" s="47"/>
    </row>
    <row r="812" spans="1:12">
      <c r="A812" s="47">
        <f t="shared" si="25"/>
        <v>-4.8</v>
      </c>
      <c r="B812" s="47"/>
      <c r="C812" s="47"/>
      <c r="D812" s="47"/>
      <c r="E812" s="47"/>
      <c r="F812" s="47">
        <f t="shared" si="26"/>
        <v>6.9339428436800365E-6</v>
      </c>
      <c r="G812" s="47"/>
      <c r="H812" s="47"/>
      <c r="I812" s="47"/>
      <c r="J812" s="47"/>
      <c r="K812" s="47"/>
      <c r="L812" s="47"/>
    </row>
    <row r="813" spans="1:12">
      <c r="A813" s="47">
        <f t="shared" si="25"/>
        <v>-4.5999999999999996</v>
      </c>
      <c r="B813" s="47"/>
      <c r="C813" s="47"/>
      <c r="D813" s="47"/>
      <c r="E813" s="47"/>
      <c r="F813" s="47">
        <f t="shared" si="26"/>
        <v>1.9004139645641587E-5</v>
      </c>
      <c r="G813" s="47"/>
      <c r="H813" s="47"/>
      <c r="I813" s="47"/>
      <c r="J813" s="47"/>
      <c r="K813" s="47"/>
      <c r="L813" s="47"/>
    </row>
    <row r="814" spans="1:12">
      <c r="A814" s="47">
        <f t="shared" si="25"/>
        <v>-4.4000000000000004</v>
      </c>
      <c r="B814" s="47"/>
      <c r="C814" s="47"/>
      <c r="D814" s="47"/>
      <c r="E814" s="47"/>
      <c r="F814" s="47">
        <f t="shared" si="26"/>
        <v>4.9546506933279774E-5</v>
      </c>
      <c r="G814" s="47"/>
      <c r="H814" s="47"/>
      <c r="I814" s="47"/>
      <c r="J814" s="47"/>
      <c r="K814" s="47"/>
      <c r="L814" s="47"/>
    </row>
    <row r="815" spans="1:12">
      <c r="A815" s="47">
        <f t="shared" si="25"/>
        <v>-4.2</v>
      </c>
      <c r="B815" s="47"/>
      <c r="C815" s="47"/>
      <c r="D815" s="47"/>
      <c r="E815" s="47"/>
      <c r="F815" s="47">
        <f t="shared" si="26"/>
        <v>1.2301201721366103E-4</v>
      </c>
      <c r="G815" s="47"/>
      <c r="H815" s="47"/>
      <c r="I815" s="47"/>
      <c r="J815" s="47"/>
      <c r="K815" s="47"/>
      <c r="L815" s="47"/>
    </row>
    <row r="816" spans="1:12">
      <c r="A816" s="47">
        <f t="shared" si="25"/>
        <v>-4</v>
      </c>
      <c r="B816" s="47"/>
      <c r="C816" s="47"/>
      <c r="D816" s="47"/>
      <c r="E816" s="47"/>
      <c r="F816" s="47">
        <f t="shared" si="26"/>
        <v>2.9112844073899769E-4</v>
      </c>
      <c r="G816" s="47"/>
      <c r="H816" s="47"/>
      <c r="I816" s="47"/>
      <c r="J816" s="47"/>
      <c r="K816" s="47"/>
      <c r="L816" s="47"/>
    </row>
    <row r="817" spans="1:12">
      <c r="A817" s="47">
        <f t="shared" si="25"/>
        <v>-3.8</v>
      </c>
      <c r="B817" s="47"/>
      <c r="C817" s="47"/>
      <c r="D817" s="47"/>
      <c r="E817" s="47"/>
      <c r="F817" s="47">
        <f t="shared" si="26"/>
        <v>6.5738680166870303E-4</v>
      </c>
      <c r="G817" s="47"/>
      <c r="H817" s="47"/>
      <c r="I817" s="47"/>
      <c r="J817" s="47"/>
      <c r="K817" s="47"/>
      <c r="L817" s="47"/>
    </row>
    <row r="818" spans="1:12">
      <c r="A818" s="47">
        <f t="shared" si="25"/>
        <v>-3.6</v>
      </c>
      <c r="B818" s="47"/>
      <c r="C818" s="47"/>
      <c r="D818" s="47"/>
      <c r="E818" s="47"/>
      <c r="F818" s="47">
        <f t="shared" si="26"/>
        <v>1.4174902910981354E-3</v>
      </c>
      <c r="G818" s="47"/>
      <c r="H818" s="47"/>
      <c r="I818" s="47"/>
      <c r="J818" s="47"/>
      <c r="K818" s="47"/>
      <c r="L818" s="47"/>
    </row>
    <row r="819" spans="1:12">
      <c r="A819" s="47">
        <f t="shared" si="25"/>
        <v>-3.4</v>
      </c>
      <c r="B819" s="47"/>
      <c r="C819" s="47"/>
      <c r="D819" s="47"/>
      <c r="E819" s="47"/>
      <c r="F819" s="47">
        <f t="shared" si="26"/>
        <v>2.9208890846870723E-3</v>
      </c>
      <c r="G819" s="47"/>
      <c r="H819" s="47"/>
      <c r="I819" s="47"/>
      <c r="J819" s="47"/>
      <c r="K819" s="47"/>
      <c r="L819" s="47"/>
    </row>
    <row r="820" spans="1:12">
      <c r="A820" s="47">
        <f t="shared" si="25"/>
        <v>-3.2</v>
      </c>
      <c r="B820" s="47"/>
      <c r="C820" s="47"/>
      <c r="D820" s="47"/>
      <c r="E820" s="47"/>
      <c r="F820" s="47">
        <f t="shared" si="26"/>
        <v>5.7558696668833466E-3</v>
      </c>
      <c r="G820" s="47"/>
      <c r="H820" s="47"/>
      <c r="I820" s="47"/>
      <c r="J820" s="47"/>
      <c r="K820" s="47"/>
      <c r="L820" s="47"/>
    </row>
    <row r="821" spans="1:12">
      <c r="A821" s="47">
        <f t="shared" si="25"/>
        <v>-3</v>
      </c>
      <c r="B821" s="47"/>
      <c r="C821" s="47"/>
      <c r="D821" s="47"/>
      <c r="E821" s="47"/>
      <c r="F821" s="47">
        <f t="shared" si="26"/>
        <v>1.0853925657551446E-2</v>
      </c>
      <c r="G821" s="47"/>
      <c r="H821" s="47"/>
      <c r="I821" s="47"/>
      <c r="J821" s="47"/>
      <c r="K821" s="47"/>
      <c r="L821" s="47"/>
    </row>
    <row r="822" spans="1:12">
      <c r="A822" s="47">
        <f t="shared" si="25"/>
        <v>-2.8</v>
      </c>
      <c r="B822" s="47"/>
      <c r="C822" s="47"/>
      <c r="D822" s="47"/>
      <c r="E822" s="47"/>
      <c r="F822" s="47">
        <f t="shared" si="26"/>
        <v>1.9597365770579019E-2</v>
      </c>
      <c r="G822" s="47"/>
      <c r="H822" s="47"/>
      <c r="I822" s="47"/>
      <c r="J822" s="47"/>
      <c r="K822" s="47"/>
      <c r="L822" s="47"/>
    </row>
    <row r="823" spans="1:12">
      <c r="A823" s="47">
        <f t="shared" si="25"/>
        <v>-2.6</v>
      </c>
      <c r="B823" s="47"/>
      <c r="C823" s="47"/>
      <c r="D823" s="47"/>
      <c r="E823" s="47"/>
      <c r="F823" s="47">
        <f t="shared" si="26"/>
        <v>3.3898146197758265E-2</v>
      </c>
      <c r="G823" s="47"/>
      <c r="H823" s="47"/>
      <c r="I823" s="47"/>
      <c r="J823" s="47"/>
      <c r="K823" s="47"/>
      <c r="L823" s="47"/>
    </row>
    <row r="824" spans="1:12">
      <c r="A824" s="47">
        <f t="shared" si="25"/>
        <v>-2.4</v>
      </c>
      <c r="B824" s="47"/>
      <c r="C824" s="47"/>
      <c r="D824" s="47"/>
      <c r="E824" s="47"/>
      <c r="F824" s="47">
        <f t="shared" si="26"/>
        <v>5.6199558169967558E-2</v>
      </c>
      <c r="G824" s="47"/>
      <c r="H824" s="47"/>
      <c r="I824" s="47"/>
      <c r="J824" s="47"/>
      <c r="K824" s="47"/>
      <c r="L824" s="47"/>
    </row>
    <row r="825" spans="1:12">
      <c r="A825" s="47">
        <f t="shared" si="25"/>
        <v>-2.2000000000000002</v>
      </c>
      <c r="B825" s="47"/>
      <c r="C825" s="47"/>
      <c r="D825" s="47"/>
      <c r="E825" s="47"/>
      <c r="F825" s="47">
        <f t="shared" si="26"/>
        <v>8.9342887347128155E-2</v>
      </c>
      <c r="G825" s="47"/>
      <c r="H825" s="47"/>
      <c r="I825" s="47"/>
      <c r="J825" s="47"/>
      <c r="K825" s="47"/>
      <c r="L825" s="47"/>
    </row>
    <row r="826" spans="1:12">
      <c r="A826" s="47">
        <f t="shared" si="25"/>
        <v>-2</v>
      </c>
      <c r="B826" s="47"/>
      <c r="C826" s="47"/>
      <c r="D826" s="47"/>
      <c r="E826" s="47"/>
      <c r="F826" s="47">
        <f t="shared" si="26"/>
        <v>0.13624790320437039</v>
      </c>
      <c r="G826" s="47"/>
      <c r="H826" s="47"/>
      <c r="I826" s="47"/>
      <c r="J826" s="47"/>
      <c r="K826" s="47"/>
      <c r="L826" s="47"/>
    </row>
    <row r="827" spans="1:12">
      <c r="A827" s="47">
        <f t="shared" si="25"/>
        <v>-1.8</v>
      </c>
      <c r="B827" s="47"/>
      <c r="C827" s="47"/>
      <c r="D827" s="47"/>
      <c r="E827" s="47"/>
      <c r="F827" s="47">
        <f t="shared" si="26"/>
        <v>0.19938717542102952</v>
      </c>
      <c r="G827" s="47"/>
      <c r="H827" s="47"/>
      <c r="I827" s="47"/>
      <c r="J827" s="47"/>
      <c r="K827" s="47"/>
      <c r="L827" s="47"/>
    </row>
    <row r="828" spans="1:12">
      <c r="A828" s="47">
        <f t="shared" si="25"/>
        <v>-1.6</v>
      </c>
      <c r="B828" s="47"/>
      <c r="C828" s="47"/>
      <c r="D828" s="47"/>
      <c r="E828" s="47"/>
      <c r="F828" s="47">
        <f t="shared" si="26"/>
        <v>0.28009150832954166</v>
      </c>
      <c r="G828" s="47"/>
      <c r="H828" s="47"/>
      <c r="I828" s="47"/>
      <c r="J828" s="47"/>
      <c r="K828" s="47"/>
      <c r="L828" s="47"/>
    </row>
    <row r="829" spans="1:12">
      <c r="A829" s="47">
        <f t="shared" si="25"/>
        <v>-1.4</v>
      </c>
      <c r="B829" s="47"/>
      <c r="C829" s="47"/>
      <c r="D829" s="47"/>
      <c r="E829" s="47"/>
      <c r="F829" s="47">
        <f t="shared" si="26"/>
        <v>0.3777978484444981</v>
      </c>
      <c r="G829" s="47"/>
      <c r="H829" s="47"/>
      <c r="I829" s="47"/>
      <c r="J829" s="47"/>
      <c r="K829" s="47"/>
      <c r="L829" s="47"/>
    </row>
    <row r="830" spans="1:12">
      <c r="A830" s="47">
        <f t="shared" si="25"/>
        <v>-1.2</v>
      </c>
      <c r="B830" s="47"/>
      <c r="C830" s="47"/>
      <c r="D830" s="47"/>
      <c r="E830" s="47"/>
      <c r="F830" s="47">
        <f t="shared" si="26"/>
        <v>0.48941994003037292</v>
      </c>
      <c r="G830" s="47"/>
      <c r="H830" s="47"/>
      <c r="I830" s="47"/>
      <c r="J830" s="47"/>
      <c r="K830" s="47"/>
      <c r="L830" s="47"/>
    </row>
    <row r="831" spans="1:12">
      <c r="A831" s="47">
        <f t="shared" si="25"/>
        <v>-1</v>
      </c>
      <c r="B831" s="47"/>
      <c r="C831" s="47"/>
      <c r="D831" s="47"/>
      <c r="E831" s="47"/>
      <c r="F831" s="47">
        <f t="shared" si="26"/>
        <v>0.60905592537113096</v>
      </c>
      <c r="G831" s="47"/>
      <c r="H831" s="47"/>
      <c r="I831" s="47"/>
      <c r="J831" s="47"/>
      <c r="K831" s="47"/>
      <c r="L831" s="47"/>
    </row>
    <row r="832" spans="1:12">
      <c r="A832" s="47">
        <f t="shared" si="25"/>
        <v>-0.8</v>
      </c>
      <c r="B832" s="47"/>
      <c r="C832" s="47"/>
      <c r="D832" s="47"/>
      <c r="E832" s="47"/>
      <c r="F832" s="47">
        <f t="shared" si="26"/>
        <v>0.72821904120461278</v>
      </c>
      <c r="G832" s="47"/>
      <c r="H832" s="47"/>
      <c r="I832" s="47"/>
      <c r="J832" s="47"/>
      <c r="K832" s="47"/>
      <c r="L832" s="47"/>
    </row>
    <row r="833" spans="1:12">
      <c r="A833" s="47">
        <f t="shared" si="25"/>
        <v>-0.6</v>
      </c>
      <c r="B833" s="47"/>
      <c r="C833" s="47"/>
      <c r="D833" s="47"/>
      <c r="E833" s="47"/>
      <c r="F833" s="47">
        <f t="shared" si="26"/>
        <v>0.8366771962776397</v>
      </c>
      <c r="G833" s="47"/>
      <c r="H833" s="47"/>
      <c r="I833" s="47"/>
      <c r="J833" s="47"/>
      <c r="K833" s="47"/>
      <c r="L833" s="47"/>
    </row>
    <row r="834" spans="1:12">
      <c r="A834" s="47">
        <f t="shared" si="25"/>
        <v>-0.4</v>
      </c>
      <c r="B834" s="47"/>
      <c r="C834" s="47"/>
      <c r="D834" s="47"/>
      <c r="E834" s="47"/>
      <c r="F834" s="47">
        <f t="shared" si="26"/>
        <v>0.9238310708898938</v>
      </c>
      <c r="G834" s="47"/>
      <c r="H834" s="47"/>
      <c r="I834" s="47"/>
      <c r="J834" s="47"/>
      <c r="K834" s="47"/>
      <c r="L834" s="47"/>
    </row>
    <row r="835" spans="1:12">
      <c r="A835" s="47">
        <f t="shared" si="25"/>
        <v>-0.2</v>
      </c>
      <c r="B835" s="47"/>
      <c r="C835" s="47"/>
      <c r="D835" s="47"/>
      <c r="E835" s="47"/>
      <c r="F835" s="47">
        <f t="shared" si="26"/>
        <v>0.98039215686274528</v>
      </c>
      <c r="G835" s="47"/>
      <c r="H835" s="47"/>
      <c r="I835" s="47"/>
      <c r="J835" s="47"/>
      <c r="K835" s="47"/>
      <c r="L835" s="47"/>
    </row>
    <row r="836" spans="1:12">
      <c r="A836" s="47">
        <f t="shared" si="25"/>
        <v>0</v>
      </c>
      <c r="B836" s="47"/>
      <c r="C836" s="47"/>
      <c r="D836" s="47"/>
      <c r="E836" s="47"/>
      <c r="F836" s="47">
        <f t="shared" si="26"/>
        <v>1</v>
      </c>
      <c r="G836" s="47"/>
      <c r="H836" s="47"/>
      <c r="I836" s="47"/>
      <c r="J836" s="47"/>
      <c r="K836" s="47"/>
      <c r="L836" s="47"/>
    </row>
    <row r="837" spans="1:12">
      <c r="A837" s="47">
        <f t="shared" si="25"/>
        <v>0.2</v>
      </c>
      <c r="B837" s="47"/>
      <c r="C837" s="47"/>
      <c r="D837" s="47"/>
      <c r="E837" s="47"/>
      <c r="F837" s="47">
        <f t="shared" si="26"/>
        <v>0.98039215686274528</v>
      </c>
      <c r="G837" s="47"/>
      <c r="H837" s="47"/>
      <c r="I837" s="47"/>
      <c r="J837" s="47"/>
      <c r="K837" s="47"/>
      <c r="L837" s="47"/>
    </row>
    <row r="838" spans="1:12">
      <c r="A838" s="47">
        <f t="shared" si="25"/>
        <v>0.4</v>
      </c>
      <c r="B838" s="47"/>
      <c r="C838" s="47"/>
      <c r="D838" s="47"/>
      <c r="E838" s="47"/>
      <c r="F838" s="47">
        <f t="shared" si="26"/>
        <v>0.9238310708898938</v>
      </c>
      <c r="G838" s="47"/>
      <c r="H838" s="47"/>
      <c r="I838" s="47"/>
      <c r="J838" s="47"/>
      <c r="K838" s="47"/>
      <c r="L838" s="47"/>
    </row>
    <row r="839" spans="1:12">
      <c r="A839" s="47">
        <f t="shared" si="25"/>
        <v>0.6</v>
      </c>
      <c r="B839" s="47"/>
      <c r="C839" s="47"/>
      <c r="D839" s="47"/>
      <c r="E839" s="47"/>
      <c r="F839" s="47">
        <f t="shared" si="26"/>
        <v>0.8366771962776397</v>
      </c>
      <c r="G839" s="47"/>
      <c r="H839" s="47"/>
      <c r="I839" s="47"/>
      <c r="J839" s="47"/>
      <c r="K839" s="47"/>
      <c r="L839" s="47"/>
    </row>
    <row r="840" spans="1:12">
      <c r="A840" s="47">
        <f t="shared" si="25"/>
        <v>0.8</v>
      </c>
      <c r="B840" s="47"/>
      <c r="C840" s="47"/>
      <c r="D840" s="47"/>
      <c r="E840" s="47"/>
      <c r="F840" s="47">
        <f t="shared" si="26"/>
        <v>0.72821904120461267</v>
      </c>
      <c r="G840" s="47"/>
      <c r="H840" s="47"/>
      <c r="I840" s="47"/>
      <c r="J840" s="47"/>
      <c r="K840" s="47"/>
      <c r="L840" s="47"/>
    </row>
    <row r="841" spans="1:12">
      <c r="A841" s="47">
        <f t="shared" si="25"/>
        <v>1</v>
      </c>
      <c r="B841" s="47"/>
      <c r="C841" s="47"/>
      <c r="D841" s="47"/>
      <c r="E841" s="47"/>
      <c r="F841" s="47">
        <f t="shared" si="26"/>
        <v>0.60905592537113096</v>
      </c>
      <c r="G841" s="47"/>
      <c r="H841" s="47"/>
      <c r="I841" s="47"/>
      <c r="J841" s="47"/>
      <c r="K841" s="47"/>
      <c r="L841" s="47"/>
    </row>
    <row r="842" spans="1:12">
      <c r="A842" s="47">
        <f t="shared" si="25"/>
        <v>1.2</v>
      </c>
      <c r="B842" s="47"/>
      <c r="C842" s="47"/>
      <c r="D842" s="47"/>
      <c r="E842" s="47"/>
      <c r="F842" s="47">
        <f t="shared" si="26"/>
        <v>0.48941994003037292</v>
      </c>
      <c r="G842" s="47"/>
      <c r="H842" s="47"/>
      <c r="I842" s="47"/>
      <c r="J842" s="47"/>
      <c r="K842" s="47"/>
      <c r="L842" s="47"/>
    </row>
    <row r="843" spans="1:12">
      <c r="A843" s="47">
        <f t="shared" si="25"/>
        <v>1.4</v>
      </c>
      <c r="B843" s="47"/>
      <c r="C843" s="47"/>
      <c r="D843" s="47"/>
      <c r="E843" s="47"/>
      <c r="F843" s="47">
        <f t="shared" si="26"/>
        <v>0.3777978484444981</v>
      </c>
      <c r="G843" s="47"/>
      <c r="H843" s="47"/>
      <c r="I843" s="47"/>
      <c r="J843" s="47"/>
      <c r="K843" s="47"/>
      <c r="L843" s="47"/>
    </row>
    <row r="844" spans="1:12">
      <c r="A844" s="47">
        <f t="shared" si="25"/>
        <v>1.6</v>
      </c>
      <c r="B844" s="47"/>
      <c r="C844" s="47"/>
      <c r="D844" s="47"/>
      <c r="E844" s="47"/>
      <c r="F844" s="47">
        <f t="shared" si="26"/>
        <v>0.28009150832954166</v>
      </c>
      <c r="G844" s="47"/>
      <c r="H844" s="47"/>
      <c r="I844" s="47"/>
      <c r="J844" s="47"/>
      <c r="K844" s="47"/>
      <c r="L844" s="47"/>
    </row>
    <row r="845" spans="1:12">
      <c r="A845" s="47">
        <f t="shared" si="25"/>
        <v>1.8</v>
      </c>
      <c r="B845" s="47"/>
      <c r="C845" s="47"/>
      <c r="D845" s="47"/>
      <c r="E845" s="47"/>
      <c r="F845" s="47">
        <f t="shared" si="26"/>
        <v>0.19938717542102952</v>
      </c>
      <c r="G845" s="47"/>
      <c r="H845" s="47"/>
      <c r="I845" s="47"/>
      <c r="J845" s="47"/>
      <c r="K845" s="47"/>
      <c r="L845" s="47"/>
    </row>
    <row r="846" spans="1:12">
      <c r="A846" s="47">
        <f t="shared" si="25"/>
        <v>2</v>
      </c>
      <c r="B846" s="47"/>
      <c r="C846" s="47"/>
      <c r="D846" s="47"/>
      <c r="E846" s="47"/>
      <c r="F846" s="47">
        <f t="shared" si="26"/>
        <v>0.13624790320437039</v>
      </c>
      <c r="G846" s="47"/>
      <c r="H846" s="47"/>
      <c r="I846" s="47"/>
      <c r="J846" s="47"/>
      <c r="K846" s="47"/>
      <c r="L846" s="47"/>
    </row>
    <row r="847" spans="1:12">
      <c r="A847" s="47">
        <f t="shared" si="25"/>
        <v>2.2000000000000002</v>
      </c>
      <c r="B847" s="47"/>
      <c r="C847" s="47"/>
      <c r="D847" s="47"/>
      <c r="E847" s="47"/>
      <c r="F847" s="47">
        <f t="shared" si="26"/>
        <v>8.9342887347128155E-2</v>
      </c>
      <c r="G847" s="47"/>
      <c r="H847" s="47"/>
      <c r="I847" s="47"/>
      <c r="J847" s="47"/>
      <c r="K847" s="47"/>
      <c r="L847" s="47"/>
    </row>
    <row r="848" spans="1:12">
      <c r="A848" s="47">
        <f t="shared" si="25"/>
        <v>2.4</v>
      </c>
      <c r="B848" s="47"/>
      <c r="C848" s="47"/>
      <c r="D848" s="47"/>
      <c r="E848" s="47"/>
      <c r="F848" s="47">
        <f t="shared" si="26"/>
        <v>5.6199558169967544E-2</v>
      </c>
      <c r="G848" s="47"/>
      <c r="H848" s="47"/>
      <c r="I848" s="47"/>
      <c r="J848" s="47"/>
      <c r="K848" s="47"/>
      <c r="L848" s="47"/>
    </row>
    <row r="849" spans="1:12">
      <c r="A849" s="47">
        <f t="shared" si="25"/>
        <v>2.6</v>
      </c>
      <c r="B849" s="47"/>
      <c r="C849" s="47"/>
      <c r="D849" s="47"/>
      <c r="E849" s="47"/>
      <c r="F849" s="47">
        <f t="shared" si="26"/>
        <v>3.3898146197758265E-2</v>
      </c>
      <c r="G849" s="47"/>
      <c r="H849" s="47"/>
      <c r="I849" s="47"/>
      <c r="J849" s="47"/>
      <c r="K849" s="47"/>
      <c r="L849" s="47"/>
    </row>
    <row r="850" spans="1:12">
      <c r="A850" s="47">
        <f t="shared" si="25"/>
        <v>2.8</v>
      </c>
      <c r="B850" s="47"/>
      <c r="C850" s="47"/>
      <c r="D850" s="47"/>
      <c r="E850" s="47"/>
      <c r="F850" s="47">
        <f t="shared" si="26"/>
        <v>1.9597365770579009E-2</v>
      </c>
      <c r="G850" s="47"/>
      <c r="H850" s="47"/>
      <c r="I850" s="47"/>
      <c r="J850" s="47"/>
      <c r="K850" s="47"/>
      <c r="L850" s="47"/>
    </row>
    <row r="851" spans="1:12">
      <c r="A851" s="47">
        <f t="shared" ref="A851:A886" si="27">($A270-F$198)/F$201</f>
        <v>3</v>
      </c>
      <c r="B851" s="47"/>
      <c r="C851" s="47"/>
      <c r="D851" s="47"/>
      <c r="E851" s="47"/>
      <c r="F851" s="47">
        <f t="shared" ref="F851:F886" si="28">F270/$F$255</f>
        <v>1.0853925657551446E-2</v>
      </c>
      <c r="G851" s="47"/>
      <c r="H851" s="47"/>
      <c r="I851" s="47"/>
      <c r="J851" s="47"/>
      <c r="K851" s="47"/>
      <c r="L851" s="47"/>
    </row>
    <row r="852" spans="1:12">
      <c r="A852" s="47">
        <f t="shared" si="27"/>
        <v>3.2</v>
      </c>
      <c r="B852" s="47"/>
      <c r="C852" s="47"/>
      <c r="D852" s="47"/>
      <c r="E852" s="47"/>
      <c r="F852" s="47">
        <f t="shared" si="28"/>
        <v>5.7558696668833483E-3</v>
      </c>
      <c r="G852" s="47"/>
      <c r="H852" s="47"/>
      <c r="I852" s="47"/>
      <c r="J852" s="47"/>
      <c r="K852" s="47"/>
      <c r="L852" s="47"/>
    </row>
    <row r="853" spans="1:12">
      <c r="A853" s="47">
        <f t="shared" si="27"/>
        <v>3.4</v>
      </c>
      <c r="B853" s="47"/>
      <c r="C853" s="47"/>
      <c r="D853" s="47"/>
      <c r="E853" s="47"/>
      <c r="F853" s="47">
        <f t="shared" si="28"/>
        <v>2.9208890846870723E-3</v>
      </c>
      <c r="G853" s="47"/>
      <c r="H853" s="47"/>
      <c r="I853" s="47"/>
      <c r="J853" s="47"/>
      <c r="K853" s="47"/>
      <c r="L853" s="47"/>
    </row>
    <row r="854" spans="1:12">
      <c r="A854" s="47">
        <f t="shared" si="27"/>
        <v>3.6</v>
      </c>
      <c r="B854" s="47"/>
      <c r="C854" s="47"/>
      <c r="D854" s="47"/>
      <c r="E854" s="47"/>
      <c r="F854" s="47">
        <f t="shared" si="28"/>
        <v>1.4174902910981354E-3</v>
      </c>
      <c r="G854" s="47"/>
      <c r="H854" s="47"/>
      <c r="I854" s="47"/>
      <c r="J854" s="47"/>
      <c r="K854" s="47"/>
      <c r="L854" s="47"/>
    </row>
    <row r="855" spans="1:12">
      <c r="A855" s="47">
        <f t="shared" si="27"/>
        <v>3.8</v>
      </c>
      <c r="B855" s="47"/>
      <c r="C855" s="47"/>
      <c r="D855" s="47"/>
      <c r="E855" s="47"/>
      <c r="F855" s="47">
        <f t="shared" si="28"/>
        <v>6.5738680166870303E-4</v>
      </c>
      <c r="G855" s="47"/>
      <c r="H855" s="47"/>
      <c r="I855" s="47"/>
      <c r="J855" s="47"/>
      <c r="K855" s="47"/>
      <c r="L855" s="47"/>
    </row>
    <row r="856" spans="1:12">
      <c r="A856" s="47">
        <f t="shared" si="27"/>
        <v>4</v>
      </c>
      <c r="B856" s="47"/>
      <c r="C856" s="47"/>
      <c r="D856" s="47"/>
      <c r="E856" s="47"/>
      <c r="F856" s="47">
        <f t="shared" si="28"/>
        <v>2.9112844073899769E-4</v>
      </c>
      <c r="G856" s="47"/>
      <c r="H856" s="47"/>
      <c r="I856" s="47"/>
      <c r="J856" s="47"/>
      <c r="K856" s="47"/>
      <c r="L856" s="47"/>
    </row>
    <row r="857" spans="1:12">
      <c r="A857" s="47">
        <f t="shared" si="27"/>
        <v>4.2</v>
      </c>
      <c r="B857" s="47"/>
      <c r="C857" s="47"/>
      <c r="D857" s="47"/>
      <c r="E857" s="47"/>
      <c r="F857" s="47">
        <f t="shared" si="28"/>
        <v>1.2301201721366103E-4</v>
      </c>
      <c r="G857" s="47"/>
      <c r="H857" s="47"/>
      <c r="I857" s="47"/>
      <c r="J857" s="47"/>
      <c r="K857" s="47"/>
      <c r="L857" s="47"/>
    </row>
    <row r="858" spans="1:12">
      <c r="A858" s="47">
        <f t="shared" si="27"/>
        <v>4.4000000000000004</v>
      </c>
      <c r="B858" s="47"/>
      <c r="C858" s="47"/>
      <c r="D858" s="47"/>
      <c r="E858" s="47"/>
      <c r="F858" s="47">
        <f t="shared" si="28"/>
        <v>4.9546506933279774E-5</v>
      </c>
      <c r="G858" s="47"/>
      <c r="H858" s="47"/>
      <c r="I858" s="47"/>
      <c r="J858" s="47"/>
      <c r="K858" s="47"/>
      <c r="L858" s="47"/>
    </row>
    <row r="859" spans="1:12">
      <c r="A859" s="47">
        <f t="shared" si="27"/>
        <v>4.5999999999999996</v>
      </c>
      <c r="B859" s="47"/>
      <c r="C859" s="47"/>
      <c r="D859" s="47"/>
      <c r="E859" s="47"/>
      <c r="F859" s="47">
        <f t="shared" si="28"/>
        <v>1.9004139645641587E-5</v>
      </c>
      <c r="G859" s="47"/>
      <c r="H859" s="47"/>
      <c r="I859" s="47"/>
      <c r="J859" s="47"/>
      <c r="K859" s="47"/>
      <c r="L859" s="47"/>
    </row>
    <row r="860" spans="1:12">
      <c r="A860" s="47">
        <f t="shared" si="27"/>
        <v>4.8</v>
      </c>
      <c r="B860" s="47"/>
      <c r="C860" s="47"/>
      <c r="D860" s="47"/>
      <c r="E860" s="47"/>
      <c r="F860" s="47">
        <f t="shared" si="28"/>
        <v>6.9339428436800263E-6</v>
      </c>
      <c r="G860" s="47"/>
      <c r="H860" s="47"/>
      <c r="I860" s="47"/>
      <c r="J860" s="47"/>
      <c r="K860" s="47"/>
      <c r="L860" s="47"/>
    </row>
    <row r="861" spans="1:12">
      <c r="A861" s="47">
        <f t="shared" si="27"/>
        <v>5</v>
      </c>
      <c r="B861" s="47"/>
      <c r="C861" s="47"/>
      <c r="D861" s="47"/>
      <c r="E861" s="47"/>
      <c r="F861" s="47">
        <f t="shared" si="28"/>
        <v>2.4037668524757528E-6</v>
      </c>
      <c r="G861" s="47"/>
      <c r="H861" s="47"/>
      <c r="I861" s="47"/>
      <c r="J861" s="47"/>
      <c r="K861" s="47"/>
      <c r="L861" s="47"/>
    </row>
    <row r="862" spans="1:12">
      <c r="A862" s="47">
        <f t="shared" si="27"/>
        <v>5.2</v>
      </c>
      <c r="B862" s="47"/>
      <c r="C862" s="47"/>
      <c r="D862" s="47"/>
      <c r="E862" s="47"/>
      <c r="F862" s="47">
        <f t="shared" si="28"/>
        <v>7.9071278041965537E-7</v>
      </c>
      <c r="G862" s="47"/>
      <c r="H862" s="47"/>
      <c r="I862" s="47"/>
      <c r="J862" s="47"/>
      <c r="K862" s="47"/>
      <c r="L862" s="47"/>
    </row>
    <row r="863" spans="1:12">
      <c r="A863" s="47">
        <f t="shared" si="27"/>
        <v>5.4</v>
      </c>
      <c r="B863" s="47"/>
      <c r="C863" s="47"/>
      <c r="D863" s="47"/>
      <c r="E863" s="47"/>
      <c r="F863" s="47">
        <f t="shared" si="28"/>
        <v>2.4645593155937061E-7</v>
      </c>
      <c r="G863" s="47"/>
      <c r="H863" s="47"/>
      <c r="I863" s="47"/>
      <c r="J863" s="47"/>
      <c r="K863" s="47"/>
      <c r="L863" s="47"/>
    </row>
    <row r="864" spans="1:12">
      <c r="A864" s="47">
        <f t="shared" si="27"/>
        <v>5.6</v>
      </c>
      <c r="B864" s="47"/>
      <c r="C864" s="47"/>
      <c r="D864" s="47"/>
      <c r="E864" s="47"/>
      <c r="F864" s="47">
        <f t="shared" si="28"/>
        <v>7.2672902895711871E-8</v>
      </c>
      <c r="G864" s="47"/>
      <c r="H864" s="47"/>
      <c r="I864" s="47"/>
      <c r="J864" s="47"/>
      <c r="K864" s="47"/>
      <c r="L864" s="47"/>
    </row>
    <row r="865" spans="1:12">
      <c r="A865" s="47">
        <f t="shared" si="27"/>
        <v>5.8</v>
      </c>
      <c r="B865" s="47"/>
      <c r="C865" s="47"/>
      <c r="D865" s="47"/>
      <c r="E865" s="47"/>
      <c r="F865" s="47">
        <f t="shared" si="28"/>
        <v>2.0238023591210974E-8</v>
      </c>
      <c r="G865" s="47"/>
      <c r="H865" s="47"/>
      <c r="I865" s="47"/>
      <c r="J865" s="47"/>
      <c r="K865" s="47"/>
      <c r="L865" s="47"/>
    </row>
    <row r="866" spans="1:12">
      <c r="A866" s="47">
        <f t="shared" si="27"/>
        <v>6</v>
      </c>
      <c r="B866" s="47"/>
      <c r="C866" s="47"/>
      <c r="D866" s="47"/>
      <c r="E866" s="47"/>
      <c r="F866" s="47">
        <f t="shared" si="28"/>
        <v>5.3124811926928778E-9</v>
      </c>
      <c r="G866" s="47"/>
      <c r="H866" s="47"/>
      <c r="I866" s="47"/>
      <c r="J866" s="47"/>
      <c r="K866" s="47"/>
      <c r="L866" s="47"/>
    </row>
    <row r="867" spans="1:12">
      <c r="A867" s="47">
        <f t="shared" si="27"/>
        <v>6.2</v>
      </c>
      <c r="B867" s="47"/>
      <c r="C867" s="47"/>
      <c r="D867" s="47"/>
      <c r="E867" s="47"/>
      <c r="F867" s="47">
        <f t="shared" si="28"/>
        <v>1.3117237512821916E-9</v>
      </c>
      <c r="G867" s="47"/>
      <c r="H867" s="47"/>
      <c r="I867" s="47"/>
      <c r="J867" s="47"/>
      <c r="K867" s="47"/>
      <c r="L867" s="47"/>
    </row>
    <row r="868" spans="1:12">
      <c r="A868" s="47">
        <f t="shared" si="27"/>
        <v>6.4</v>
      </c>
      <c r="B868" s="47"/>
      <c r="C868" s="47"/>
      <c r="D868" s="47"/>
      <c r="E868" s="47"/>
      <c r="F868" s="47">
        <f t="shared" si="28"/>
        <v>3.0393599115075476E-10</v>
      </c>
      <c r="G868" s="47"/>
      <c r="H868" s="47"/>
      <c r="I868" s="47"/>
      <c r="J868" s="47"/>
      <c r="K868" s="47"/>
      <c r="L868" s="47"/>
    </row>
    <row r="869" spans="1:12">
      <c r="A869" s="47">
        <f t="shared" si="27"/>
        <v>6.6</v>
      </c>
      <c r="B869" s="47"/>
      <c r="C869" s="47"/>
      <c r="D869" s="47"/>
      <c r="E869" s="47"/>
      <c r="F869" s="47">
        <f t="shared" si="28"/>
        <v>6.5913829406187248E-11</v>
      </c>
      <c r="G869" s="47"/>
      <c r="H869" s="47"/>
      <c r="I869" s="47"/>
      <c r="J869" s="47"/>
      <c r="K869" s="47"/>
      <c r="L869" s="47"/>
    </row>
    <row r="870" spans="1:12">
      <c r="A870" s="47">
        <f t="shared" si="27"/>
        <v>6.8</v>
      </c>
      <c r="B870" s="47"/>
      <c r="C870" s="47"/>
      <c r="D870" s="47"/>
      <c r="E870" s="47"/>
      <c r="F870" s="47">
        <f t="shared" si="28"/>
        <v>1.333970357029986E-11</v>
      </c>
      <c r="G870" s="47"/>
      <c r="H870" s="47"/>
      <c r="I870" s="47"/>
      <c r="J870" s="47"/>
      <c r="K870" s="47"/>
      <c r="L870" s="47"/>
    </row>
    <row r="871" spans="1:12">
      <c r="A871" s="47">
        <f t="shared" si="27"/>
        <v>7</v>
      </c>
      <c r="B871" s="47"/>
      <c r="C871" s="47"/>
      <c r="D871" s="47"/>
      <c r="E871" s="47"/>
      <c r="F871" s="47">
        <f t="shared" si="28"/>
        <v>2.5110030249976185E-12</v>
      </c>
      <c r="G871" s="47"/>
      <c r="H871" s="47"/>
      <c r="I871" s="47"/>
      <c r="J871" s="47"/>
      <c r="K871" s="47"/>
      <c r="L871" s="47"/>
    </row>
    <row r="872" spans="1:12">
      <c r="A872" s="47">
        <f t="shared" si="27"/>
        <v>7.2</v>
      </c>
      <c r="B872" s="47"/>
      <c r="C872" s="47"/>
      <c r="D872" s="47"/>
      <c r="E872" s="47"/>
      <c r="F872" s="47">
        <f t="shared" si="28"/>
        <v>4.3796564389492999E-13</v>
      </c>
      <c r="G872" s="47"/>
      <c r="H872" s="47"/>
      <c r="I872" s="47"/>
      <c r="J872" s="47"/>
      <c r="K872" s="47"/>
      <c r="L872" s="47"/>
    </row>
    <row r="873" spans="1:12">
      <c r="A873" s="47">
        <f t="shared" si="27"/>
        <v>7.4</v>
      </c>
      <c r="B873" s="47"/>
      <c r="C873" s="47"/>
      <c r="D873" s="47"/>
      <c r="E873" s="47"/>
      <c r="F873" s="47">
        <f t="shared" si="28"/>
        <v>7.0477230052058307E-14</v>
      </c>
      <c r="G873" s="47"/>
      <c r="H873" s="47"/>
      <c r="I873" s="47"/>
      <c r="J873" s="47"/>
      <c r="K873" s="47"/>
      <c r="L873" s="47"/>
    </row>
    <row r="874" spans="1:12">
      <c r="A874" s="47">
        <f t="shared" si="27"/>
        <v>7.6</v>
      </c>
      <c r="B874" s="47"/>
      <c r="C874" s="47"/>
      <c r="D874" s="47"/>
      <c r="E874" s="47"/>
      <c r="F874" s="47">
        <f t="shared" si="28"/>
        <v>1.0411408984963171E-14</v>
      </c>
      <c r="G874" s="47"/>
      <c r="H874" s="47"/>
      <c r="I874" s="47"/>
      <c r="J874" s="47"/>
      <c r="K874" s="47"/>
      <c r="L874" s="47"/>
    </row>
    <row r="875" spans="1:12">
      <c r="A875" s="47">
        <f t="shared" si="27"/>
        <v>7.8</v>
      </c>
      <c r="B875" s="47"/>
      <c r="C875" s="47"/>
      <c r="D875" s="47"/>
      <c r="E875" s="47"/>
      <c r="F875" s="47">
        <f t="shared" si="28"/>
        <v>1.4037854811186208E-15</v>
      </c>
      <c r="G875" s="47"/>
      <c r="H875" s="47"/>
      <c r="I875" s="47"/>
      <c r="J875" s="47"/>
      <c r="K875" s="47"/>
      <c r="L875" s="47"/>
    </row>
    <row r="876" spans="1:12">
      <c r="A876" s="47">
        <f t="shared" si="27"/>
        <v>8</v>
      </c>
      <c r="B876" s="47"/>
      <c r="C876" s="47"/>
      <c r="D876" s="47"/>
      <c r="E876" s="47"/>
      <c r="F876" s="47">
        <f t="shared" si="28"/>
        <v>1.7157378102560842E-16</v>
      </c>
      <c r="G876" s="47"/>
      <c r="H876" s="47"/>
      <c r="I876" s="47"/>
      <c r="J876" s="47"/>
      <c r="K876" s="47"/>
      <c r="L876" s="47"/>
    </row>
    <row r="877" spans="1:12">
      <c r="A877" s="47">
        <f t="shared" si="27"/>
        <v>8.1999999999999993</v>
      </c>
      <c r="B877" s="47"/>
      <c r="C877" s="47"/>
      <c r="D877" s="47"/>
      <c r="E877" s="47"/>
      <c r="F877" s="47">
        <f t="shared" si="28"/>
        <v>1.8854261651165877E-17</v>
      </c>
      <c r="G877" s="47"/>
      <c r="H877" s="47"/>
      <c r="I877" s="47"/>
      <c r="J877" s="47"/>
      <c r="K877" s="47"/>
      <c r="L877" s="47"/>
    </row>
    <row r="878" spans="1:12">
      <c r="A878" s="47">
        <f t="shared" si="27"/>
        <v>8.4</v>
      </c>
      <c r="B878" s="47"/>
      <c r="C878" s="47"/>
      <c r="D878" s="47"/>
      <c r="E878" s="47"/>
      <c r="F878" s="47">
        <f t="shared" si="28"/>
        <v>1.844438639787969E-18</v>
      </c>
      <c r="G878" s="47"/>
      <c r="H878" s="47"/>
      <c r="I878" s="47"/>
      <c r="J878" s="47"/>
      <c r="K878" s="47"/>
      <c r="L878" s="47"/>
    </row>
    <row r="879" spans="1:12">
      <c r="A879" s="47">
        <f t="shared" si="27"/>
        <v>8.6</v>
      </c>
      <c r="B879" s="47"/>
      <c r="C879" s="47"/>
      <c r="D879" s="47"/>
      <c r="E879" s="47"/>
      <c r="F879" s="47">
        <f t="shared" si="28"/>
        <v>1.5866138836885667E-19</v>
      </c>
      <c r="G879" s="47"/>
      <c r="H879" s="47"/>
      <c r="I879" s="47"/>
      <c r="J879" s="47"/>
      <c r="K879" s="47"/>
      <c r="L879" s="47"/>
    </row>
    <row r="880" spans="1:12">
      <c r="A880" s="47">
        <f t="shared" si="27"/>
        <v>8.8000000000000007</v>
      </c>
      <c r="B880" s="47"/>
      <c r="C880" s="47"/>
      <c r="D880" s="47"/>
      <c r="E880" s="47"/>
      <c r="F880" s="47">
        <f t="shared" si="28"/>
        <v>1.1815209772149083E-20</v>
      </c>
      <c r="G880" s="47"/>
      <c r="H880" s="47"/>
      <c r="I880" s="47"/>
      <c r="J880" s="47"/>
      <c r="K880" s="47"/>
      <c r="L880" s="47"/>
    </row>
    <row r="881" spans="1:12">
      <c r="A881" s="47">
        <f t="shared" si="27"/>
        <v>9</v>
      </c>
      <c r="B881" s="47"/>
      <c r="C881" s="47"/>
      <c r="D881" s="47"/>
      <c r="E881" s="47"/>
      <c r="F881" s="47">
        <f t="shared" si="28"/>
        <v>7.4622377508309428E-22</v>
      </c>
      <c r="G881" s="47"/>
      <c r="H881" s="47"/>
      <c r="I881" s="47"/>
      <c r="J881" s="47"/>
      <c r="K881" s="47"/>
      <c r="L881" s="47"/>
    </row>
    <row r="882" spans="1:12">
      <c r="A882" s="47">
        <f t="shared" si="27"/>
        <v>9.1999999999999993</v>
      </c>
      <c r="B882" s="47"/>
      <c r="C882" s="47"/>
      <c r="D882" s="47"/>
      <c r="E882" s="47"/>
      <c r="F882" s="47">
        <f t="shared" si="28"/>
        <v>3.8865821618911213E-23</v>
      </c>
      <c r="G882" s="47"/>
      <c r="H882" s="47"/>
      <c r="I882" s="47"/>
      <c r="J882" s="47"/>
      <c r="K882" s="47"/>
      <c r="L882" s="47"/>
    </row>
    <row r="883" spans="1:12">
      <c r="A883" s="47">
        <f t="shared" si="27"/>
        <v>9.4</v>
      </c>
      <c r="B883" s="47"/>
      <c r="C883" s="47"/>
      <c r="D883" s="47"/>
      <c r="E883" s="47"/>
      <c r="F883" s="47">
        <f t="shared" si="28"/>
        <v>1.6027142935633612E-24</v>
      </c>
      <c r="G883" s="47"/>
      <c r="H883" s="47"/>
      <c r="I883" s="47"/>
      <c r="J883" s="47"/>
      <c r="K883" s="47"/>
      <c r="L883" s="47"/>
    </row>
    <row r="884" spans="1:12">
      <c r="A884" s="47">
        <f t="shared" si="27"/>
        <v>9.6</v>
      </c>
      <c r="B884" s="47"/>
      <c r="C884" s="47"/>
      <c r="D884" s="47"/>
      <c r="E884" s="47"/>
      <c r="F884" s="47">
        <f t="shared" si="28"/>
        <v>4.9062682456021282E-26</v>
      </c>
      <c r="G884" s="47"/>
      <c r="H884" s="47"/>
      <c r="I884" s="47"/>
      <c r="J884" s="47"/>
      <c r="K884" s="47"/>
      <c r="L884" s="47"/>
    </row>
    <row r="885" spans="1:12">
      <c r="A885" s="47">
        <f t="shared" si="27"/>
        <v>9.8000000000000007</v>
      </c>
      <c r="B885" s="47"/>
      <c r="C885" s="47"/>
      <c r="D885" s="47"/>
      <c r="E885" s="47"/>
      <c r="F885" s="47">
        <f t="shared" si="28"/>
        <v>9.9116530214183333E-28</v>
      </c>
      <c r="G885" s="47"/>
      <c r="H885" s="47"/>
      <c r="I885" s="47"/>
      <c r="J885" s="47"/>
      <c r="K885" s="47"/>
      <c r="L885" s="47"/>
    </row>
    <row r="886" spans="1:12">
      <c r="A886" s="47">
        <f t="shared" si="27"/>
        <v>10</v>
      </c>
      <c r="B886" s="47"/>
      <c r="C886" s="47"/>
      <c r="D886" s="47"/>
      <c r="E886" s="47"/>
      <c r="F886" s="47">
        <f t="shared" si="28"/>
        <v>9.9116530214183206E-30</v>
      </c>
      <c r="G886" s="47"/>
      <c r="H886" s="47"/>
      <c r="I886" s="47"/>
      <c r="J886" s="47"/>
      <c r="K886" s="47"/>
      <c r="L886" s="47"/>
    </row>
    <row r="887" spans="1:12">
      <c r="A887" s="47">
        <f>($A205-G$198)/G$201</f>
        <v>-22.360679774997894</v>
      </c>
      <c r="B887" s="47"/>
      <c r="C887" s="47"/>
      <c r="D887" s="47"/>
      <c r="E887" s="47"/>
      <c r="F887" s="47"/>
      <c r="G887" s="47">
        <f>G205/$G$455</f>
        <v>8.5657275324101388E-150</v>
      </c>
      <c r="H887" s="47"/>
      <c r="I887" s="47"/>
      <c r="J887" s="47"/>
      <c r="K887" s="47"/>
      <c r="L887" s="47"/>
    </row>
    <row r="888" spans="1:12">
      <c r="A888" s="47">
        <f t="shared" ref="A888:A951" si="29">($A206-G$198)/G$201</f>
        <v>-22.271237055897906</v>
      </c>
      <c r="B888" s="47"/>
      <c r="C888" s="47"/>
      <c r="D888" s="47"/>
      <c r="E888" s="47"/>
      <c r="F888" s="47"/>
      <c r="G888" s="47">
        <f t="shared" ref="G888:G951" si="30">G206/$G$455</f>
        <v>4.2828637662050835E-147</v>
      </c>
      <c r="H888" s="47"/>
      <c r="I888" s="47"/>
      <c r="J888" s="47"/>
      <c r="K888" s="47"/>
      <c r="L888" s="47"/>
    </row>
    <row r="889" spans="1:12">
      <c r="A889" s="47">
        <f t="shared" si="29"/>
        <v>-22.181794336797914</v>
      </c>
      <c r="B889" s="47"/>
      <c r="C889" s="47"/>
      <c r="D889" s="47"/>
      <c r="E889" s="47"/>
      <c r="F889" s="47"/>
      <c r="G889" s="47">
        <f t="shared" si="30"/>
        <v>1.068574509668147E-144</v>
      </c>
      <c r="H889" s="47"/>
      <c r="I889" s="47"/>
      <c r="J889" s="47"/>
      <c r="K889" s="47"/>
      <c r="L889" s="47"/>
    </row>
    <row r="890" spans="1:12">
      <c r="A890" s="47">
        <f t="shared" si="29"/>
        <v>-22.092351617697922</v>
      </c>
      <c r="B890" s="47"/>
      <c r="C890" s="47"/>
      <c r="D890" s="47"/>
      <c r="E890" s="47"/>
      <c r="F890" s="47"/>
      <c r="G890" s="47">
        <f t="shared" si="30"/>
        <v>1.7738336860490477E-142</v>
      </c>
      <c r="H890" s="47"/>
      <c r="I890" s="47"/>
      <c r="J890" s="47"/>
      <c r="K890" s="47"/>
      <c r="L890" s="47"/>
    </row>
    <row r="891" spans="1:12">
      <c r="A891" s="47">
        <f t="shared" si="29"/>
        <v>-22.00290889859793</v>
      </c>
      <c r="B891" s="47"/>
      <c r="C891" s="47"/>
      <c r="D891" s="47"/>
      <c r="E891" s="47"/>
      <c r="F891" s="47"/>
      <c r="G891" s="47">
        <f t="shared" si="30"/>
        <v>2.2039883549159993E-140</v>
      </c>
      <c r="H891" s="47"/>
      <c r="I891" s="47"/>
      <c r="J891" s="47"/>
      <c r="K891" s="47"/>
      <c r="L891" s="47"/>
    </row>
    <row r="892" spans="1:12">
      <c r="A892" s="47">
        <f t="shared" si="29"/>
        <v>-21.913466179497938</v>
      </c>
      <c r="B892" s="47"/>
      <c r="C892" s="47"/>
      <c r="D892" s="47"/>
      <c r="E892" s="47"/>
      <c r="F892" s="47"/>
      <c r="G892" s="47">
        <f t="shared" si="30"/>
        <v>2.1863564480767149E-138</v>
      </c>
      <c r="H892" s="47"/>
      <c r="I892" s="47"/>
      <c r="J892" s="47"/>
      <c r="K892" s="47"/>
      <c r="L892" s="47"/>
    </row>
    <row r="893" spans="1:12">
      <c r="A893" s="47">
        <f t="shared" si="29"/>
        <v>-21.824023460397946</v>
      </c>
      <c r="B893" s="47"/>
      <c r="C893" s="47"/>
      <c r="D893" s="47"/>
      <c r="E893" s="47"/>
      <c r="F893" s="47"/>
      <c r="G893" s="47">
        <f t="shared" si="30"/>
        <v>1.8037440696633606E-136</v>
      </c>
      <c r="H893" s="47"/>
      <c r="I893" s="47"/>
      <c r="J893" s="47"/>
      <c r="K893" s="47"/>
      <c r="L893" s="47"/>
    </row>
    <row r="894" spans="1:12">
      <c r="A894" s="47">
        <f t="shared" si="29"/>
        <v>-21.734580741297954</v>
      </c>
      <c r="B894" s="47"/>
      <c r="C894" s="47"/>
      <c r="D894" s="47"/>
      <c r="E894" s="47"/>
      <c r="F894" s="47"/>
      <c r="G894" s="47">
        <f t="shared" si="30"/>
        <v>1.272927957733829E-134</v>
      </c>
      <c r="H894" s="47"/>
      <c r="I894" s="47"/>
      <c r="J894" s="47"/>
      <c r="K894" s="47"/>
      <c r="L894" s="47"/>
    </row>
    <row r="895" spans="1:12">
      <c r="A895" s="47">
        <f t="shared" si="29"/>
        <v>-21.645138022197962</v>
      </c>
      <c r="B895" s="47"/>
      <c r="C895" s="47"/>
      <c r="D895" s="47"/>
      <c r="E895" s="47"/>
      <c r="F895" s="47"/>
      <c r="G895" s="47">
        <f t="shared" si="30"/>
        <v>7.8444185395348261E-133</v>
      </c>
      <c r="H895" s="47"/>
      <c r="I895" s="47"/>
      <c r="J895" s="47"/>
      <c r="K895" s="47"/>
      <c r="L895" s="47"/>
    </row>
    <row r="896" spans="1:12">
      <c r="A896" s="47">
        <f t="shared" si="29"/>
        <v>-21.55569530309797</v>
      </c>
      <c r="B896" s="47"/>
      <c r="C896" s="47"/>
      <c r="D896" s="47"/>
      <c r="E896" s="47"/>
      <c r="F896" s="47"/>
      <c r="G896" s="47">
        <f t="shared" si="30"/>
        <v>4.2882821349453584E-131</v>
      </c>
      <c r="H896" s="47"/>
      <c r="I896" s="47"/>
      <c r="J896" s="47"/>
      <c r="K896" s="47"/>
      <c r="L896" s="47"/>
    </row>
    <row r="897" spans="1:12">
      <c r="A897" s="47">
        <f t="shared" si="29"/>
        <v>-21.466252583997981</v>
      </c>
      <c r="B897" s="47"/>
      <c r="C897" s="47"/>
      <c r="D897" s="47"/>
      <c r="E897" s="47"/>
      <c r="F897" s="47"/>
      <c r="G897" s="47">
        <f t="shared" si="30"/>
        <v>2.1055465282583604E-129</v>
      </c>
      <c r="H897" s="47"/>
      <c r="I897" s="47"/>
      <c r="J897" s="47"/>
      <c r="K897" s="47"/>
      <c r="L897" s="47"/>
    </row>
    <row r="898" spans="1:12">
      <c r="A898" s="47">
        <f t="shared" si="29"/>
        <v>-21.376809864897989</v>
      </c>
      <c r="B898" s="47"/>
      <c r="C898" s="47"/>
      <c r="D898" s="47"/>
      <c r="E898" s="47"/>
      <c r="F898" s="47"/>
      <c r="G898" s="47">
        <f t="shared" si="30"/>
        <v>9.379252716787493E-128</v>
      </c>
      <c r="H898" s="47"/>
      <c r="I898" s="47"/>
      <c r="J898" s="47"/>
      <c r="K898" s="47"/>
      <c r="L898" s="47"/>
    </row>
    <row r="899" spans="1:12">
      <c r="A899" s="47">
        <f t="shared" si="29"/>
        <v>-21.287367145797997</v>
      </c>
      <c r="B899" s="47"/>
      <c r="C899" s="47"/>
      <c r="D899" s="47"/>
      <c r="E899" s="47"/>
      <c r="F899" s="47"/>
      <c r="G899" s="47">
        <f t="shared" si="30"/>
        <v>3.8220454820906317E-126</v>
      </c>
      <c r="H899" s="47"/>
      <c r="I899" s="47"/>
      <c r="J899" s="47"/>
      <c r="K899" s="47"/>
      <c r="L899" s="47"/>
    </row>
    <row r="900" spans="1:12">
      <c r="A900" s="47">
        <f t="shared" si="29"/>
        <v>-21.197924426698005</v>
      </c>
      <c r="B900" s="47"/>
      <c r="C900" s="47"/>
      <c r="D900" s="47"/>
      <c r="E900" s="47"/>
      <c r="F900" s="47"/>
      <c r="G900" s="47">
        <f t="shared" si="30"/>
        <v>1.4347370732771295E-124</v>
      </c>
      <c r="H900" s="47"/>
      <c r="I900" s="47"/>
      <c r="J900" s="47"/>
      <c r="K900" s="47"/>
      <c r="L900" s="47"/>
    </row>
    <row r="901" spans="1:12">
      <c r="A901" s="47">
        <f t="shared" si="29"/>
        <v>-21.108481707598013</v>
      </c>
      <c r="B901" s="47"/>
      <c r="C901" s="47"/>
      <c r="D901" s="47"/>
      <c r="E901" s="47"/>
      <c r="F901" s="47"/>
      <c r="G901" s="47">
        <f t="shared" si="30"/>
        <v>4.990835390614018E-123</v>
      </c>
      <c r="H901" s="47"/>
      <c r="I901" s="47"/>
      <c r="J901" s="47"/>
      <c r="K901" s="47"/>
      <c r="L901" s="47"/>
    </row>
    <row r="902" spans="1:12">
      <c r="A902" s="47">
        <f t="shared" si="29"/>
        <v>-21.019038988498021</v>
      </c>
      <c r="B902" s="47"/>
      <c r="C902" s="47"/>
      <c r="D902" s="47"/>
      <c r="E902" s="47"/>
      <c r="F902" s="47"/>
      <c r="G902" s="47">
        <f t="shared" si="30"/>
        <v>1.6170306665588633E-121</v>
      </c>
      <c r="H902" s="47"/>
      <c r="I902" s="47"/>
      <c r="J902" s="47"/>
      <c r="K902" s="47"/>
      <c r="L902" s="47"/>
    </row>
    <row r="903" spans="1:12">
      <c r="A903" s="47">
        <f t="shared" si="29"/>
        <v>-20.929596269398029</v>
      </c>
      <c r="B903" s="47"/>
      <c r="C903" s="47"/>
      <c r="D903" s="47"/>
      <c r="E903" s="47"/>
      <c r="F903" s="47"/>
      <c r="G903" s="47">
        <f t="shared" si="30"/>
        <v>4.9016242080065427E-120</v>
      </c>
      <c r="H903" s="47"/>
      <c r="I903" s="47"/>
      <c r="J903" s="47"/>
      <c r="K903" s="47"/>
      <c r="L903" s="47"/>
    </row>
    <row r="904" spans="1:12">
      <c r="A904" s="47">
        <f t="shared" si="29"/>
        <v>-20.840153550298037</v>
      </c>
      <c r="B904" s="47"/>
      <c r="C904" s="47"/>
      <c r="D904" s="47"/>
      <c r="E904" s="47"/>
      <c r="F904" s="47"/>
      <c r="G904" s="47">
        <f t="shared" si="30"/>
        <v>1.3955212451031364E-118</v>
      </c>
      <c r="H904" s="47"/>
      <c r="I904" s="47"/>
      <c r="J904" s="47"/>
      <c r="K904" s="47"/>
      <c r="L904" s="47"/>
    </row>
    <row r="905" spans="1:12">
      <c r="A905" s="47">
        <f t="shared" si="29"/>
        <v>-20.750710831198049</v>
      </c>
      <c r="B905" s="47"/>
      <c r="C905" s="47"/>
      <c r="D905" s="47"/>
      <c r="E905" s="47"/>
      <c r="F905" s="47"/>
      <c r="G905" s="47">
        <f t="shared" si="30"/>
        <v>3.7446486743598493E-117</v>
      </c>
      <c r="H905" s="47"/>
      <c r="I905" s="47"/>
      <c r="J905" s="47"/>
      <c r="K905" s="47"/>
      <c r="L905" s="47"/>
    </row>
    <row r="906" spans="1:12">
      <c r="A906" s="47">
        <f t="shared" si="29"/>
        <v>-20.661268112098057</v>
      </c>
      <c r="B906" s="47"/>
      <c r="C906" s="47"/>
      <c r="D906" s="47"/>
      <c r="E906" s="47"/>
      <c r="F906" s="47"/>
      <c r="G906" s="47">
        <f t="shared" si="30"/>
        <v>9.4995824265340258E-116</v>
      </c>
      <c r="H906" s="47"/>
      <c r="I906" s="47"/>
      <c r="J906" s="47"/>
      <c r="K906" s="47"/>
      <c r="L906" s="47"/>
    </row>
    <row r="907" spans="1:12">
      <c r="A907" s="47">
        <f t="shared" si="29"/>
        <v>-20.571825392998065</v>
      </c>
      <c r="B907" s="47"/>
      <c r="C907" s="47"/>
      <c r="D907" s="47"/>
      <c r="E907" s="47"/>
      <c r="F907" s="47"/>
      <c r="G907" s="47">
        <f t="shared" si="30"/>
        <v>2.284649573581582E-114</v>
      </c>
      <c r="H907" s="47"/>
      <c r="I907" s="47"/>
      <c r="J907" s="47"/>
      <c r="K907" s="47"/>
      <c r="L907" s="47"/>
    </row>
    <row r="908" spans="1:12">
      <c r="A908" s="47">
        <f t="shared" si="29"/>
        <v>-20.482382673898073</v>
      </c>
      <c r="B908" s="47"/>
      <c r="C908" s="47"/>
      <c r="D908" s="47"/>
      <c r="E908" s="47"/>
      <c r="F908" s="47"/>
      <c r="G908" s="47">
        <f t="shared" si="30"/>
        <v>5.2220561681863621E-113</v>
      </c>
      <c r="H908" s="47"/>
      <c r="I908" s="47"/>
      <c r="J908" s="47"/>
      <c r="K908" s="47"/>
      <c r="L908" s="47"/>
    </row>
    <row r="909" spans="1:12">
      <c r="A909" s="47">
        <f t="shared" si="29"/>
        <v>-20.392939954798081</v>
      </c>
      <c r="B909" s="47"/>
      <c r="C909" s="47"/>
      <c r="D909" s="47"/>
      <c r="E909" s="47"/>
      <c r="F909" s="47"/>
      <c r="G909" s="47">
        <f t="shared" si="30"/>
        <v>1.1369840475277638E-111</v>
      </c>
      <c r="H909" s="47"/>
      <c r="I909" s="47"/>
      <c r="J909" s="47"/>
      <c r="K909" s="47"/>
      <c r="L909" s="47"/>
    </row>
    <row r="910" spans="1:12">
      <c r="A910" s="47">
        <f t="shared" si="29"/>
        <v>-20.303497235698089</v>
      </c>
      <c r="B910" s="47"/>
      <c r="C910" s="47"/>
      <c r="D910" s="47"/>
      <c r="E910" s="47"/>
      <c r="F910" s="47"/>
      <c r="G910" s="47">
        <f t="shared" si="30"/>
        <v>2.3629494552970096E-110</v>
      </c>
      <c r="H910" s="47"/>
      <c r="I910" s="47"/>
      <c r="J910" s="47"/>
      <c r="K910" s="47"/>
      <c r="L910" s="47"/>
    </row>
    <row r="911" spans="1:12">
      <c r="A911" s="47">
        <f t="shared" si="29"/>
        <v>-20.214054516598097</v>
      </c>
      <c r="B911" s="47"/>
      <c r="C911" s="47"/>
      <c r="D911" s="47"/>
      <c r="E911" s="47"/>
      <c r="F911" s="47"/>
      <c r="G911" s="47">
        <f t="shared" si="30"/>
        <v>4.6963620424028287E-109</v>
      </c>
      <c r="H911" s="47"/>
      <c r="I911" s="47"/>
      <c r="J911" s="47"/>
      <c r="K911" s="47"/>
      <c r="L911" s="47"/>
    </row>
    <row r="912" spans="1:12">
      <c r="A912" s="47">
        <f t="shared" si="29"/>
        <v>-20.124611797498105</v>
      </c>
      <c r="B912" s="47"/>
      <c r="C912" s="47"/>
      <c r="D912" s="47"/>
      <c r="E912" s="47"/>
      <c r="F912" s="47"/>
      <c r="G912" s="47">
        <f t="shared" si="30"/>
        <v>8.9418733287348268E-108</v>
      </c>
      <c r="H912" s="47"/>
      <c r="I912" s="47"/>
      <c r="J912" s="47"/>
      <c r="K912" s="47"/>
      <c r="L912" s="47"/>
    </row>
    <row r="913" spans="1:12">
      <c r="A913" s="47">
        <f t="shared" si="29"/>
        <v>-20.035169078398116</v>
      </c>
      <c r="B913" s="47"/>
      <c r="C913" s="47"/>
      <c r="D913" s="47"/>
      <c r="E913" s="47"/>
      <c r="F913" s="47"/>
      <c r="G913" s="47">
        <f t="shared" si="30"/>
        <v>1.6336114735188365E-106</v>
      </c>
      <c r="H913" s="47"/>
      <c r="I913" s="47"/>
      <c r="J913" s="47"/>
      <c r="K913" s="47"/>
      <c r="L913" s="47"/>
    </row>
    <row r="914" spans="1:12">
      <c r="A914" s="47">
        <f t="shared" si="29"/>
        <v>-19.945726359298124</v>
      </c>
      <c r="B914" s="47"/>
      <c r="C914" s="47"/>
      <c r="D914" s="47"/>
      <c r="E914" s="47"/>
      <c r="F914" s="47"/>
      <c r="G914" s="47">
        <f t="shared" si="30"/>
        <v>2.8678956979553077E-105</v>
      </c>
      <c r="H914" s="47"/>
      <c r="I914" s="47"/>
      <c r="J914" s="47"/>
      <c r="K914" s="47"/>
      <c r="L914" s="47"/>
    </row>
    <row r="915" spans="1:12">
      <c r="A915" s="47">
        <f t="shared" si="29"/>
        <v>-19.856283640198132</v>
      </c>
      <c r="B915" s="47"/>
      <c r="C915" s="47"/>
      <c r="D915" s="47"/>
      <c r="E915" s="47"/>
      <c r="F915" s="47"/>
      <c r="G915" s="47">
        <f t="shared" si="30"/>
        <v>4.8446952326174819E-104</v>
      </c>
      <c r="H915" s="47"/>
      <c r="I915" s="47"/>
      <c r="J915" s="47"/>
      <c r="K915" s="47"/>
      <c r="L915" s="47"/>
    </row>
    <row r="916" spans="1:12">
      <c r="A916" s="47">
        <f t="shared" si="29"/>
        <v>-19.76684092109814</v>
      </c>
      <c r="B916" s="47"/>
      <c r="C916" s="47"/>
      <c r="D916" s="47"/>
      <c r="E916" s="47"/>
      <c r="F916" s="47"/>
      <c r="G916" s="47">
        <f t="shared" si="30"/>
        <v>7.885159137225524E-103</v>
      </c>
      <c r="H916" s="47"/>
      <c r="I916" s="47"/>
      <c r="J916" s="47"/>
      <c r="K916" s="47"/>
      <c r="L916" s="47"/>
    </row>
    <row r="917" spans="1:12">
      <c r="A917" s="47">
        <f t="shared" si="29"/>
        <v>-19.677398201998148</v>
      </c>
      <c r="B917" s="47"/>
      <c r="C917" s="47"/>
      <c r="D917" s="47"/>
      <c r="E917" s="47"/>
      <c r="F917" s="47"/>
      <c r="G917" s="47">
        <f t="shared" si="30"/>
        <v>1.2379699845444552E-101</v>
      </c>
      <c r="H917" s="47"/>
      <c r="I917" s="47"/>
      <c r="J917" s="47"/>
      <c r="K917" s="47"/>
      <c r="L917" s="47"/>
    </row>
    <row r="918" spans="1:12">
      <c r="A918" s="47">
        <f t="shared" si="29"/>
        <v>-19.587955482898156</v>
      </c>
      <c r="B918" s="47"/>
      <c r="C918" s="47"/>
      <c r="D918" s="47"/>
      <c r="E918" s="47"/>
      <c r="F918" s="47"/>
      <c r="G918" s="47">
        <f t="shared" si="30"/>
        <v>1.8769222346319311E-100</v>
      </c>
      <c r="H918" s="47"/>
      <c r="I918" s="47"/>
      <c r="J918" s="47"/>
      <c r="K918" s="47"/>
      <c r="L918" s="47"/>
    </row>
    <row r="919" spans="1:12">
      <c r="A919" s="47">
        <f t="shared" si="29"/>
        <v>-19.498512763798164</v>
      </c>
      <c r="B919" s="47"/>
      <c r="C919" s="47"/>
      <c r="D919" s="47"/>
      <c r="E919" s="47"/>
      <c r="F919" s="47"/>
      <c r="G919" s="47">
        <f t="shared" si="30"/>
        <v>2.750864150132097E-99</v>
      </c>
      <c r="H919" s="47"/>
      <c r="I919" s="47"/>
      <c r="J919" s="47"/>
      <c r="K919" s="47"/>
      <c r="L919" s="47"/>
    </row>
    <row r="920" spans="1:12">
      <c r="A920" s="47">
        <f t="shared" si="29"/>
        <v>-19.409070044698172</v>
      </c>
      <c r="B920" s="47"/>
      <c r="C920" s="47"/>
      <c r="D920" s="47"/>
      <c r="E920" s="47"/>
      <c r="F920" s="47"/>
      <c r="G920" s="47">
        <f t="shared" si="30"/>
        <v>3.9012255220056628E-98</v>
      </c>
      <c r="H920" s="47"/>
      <c r="I920" s="47"/>
      <c r="J920" s="47"/>
      <c r="K920" s="47"/>
      <c r="L920" s="47"/>
    </row>
    <row r="921" spans="1:12">
      <c r="A921" s="47">
        <f t="shared" si="29"/>
        <v>-19.319627325598184</v>
      </c>
      <c r="B921" s="47"/>
      <c r="C921" s="47"/>
      <c r="D921" s="47"/>
      <c r="E921" s="47"/>
      <c r="F921" s="47"/>
      <c r="G921" s="47">
        <f t="shared" si="30"/>
        <v>5.3584479964016782E-97</v>
      </c>
      <c r="H921" s="47"/>
      <c r="I921" s="47"/>
      <c r="J921" s="47"/>
      <c r="K921" s="47"/>
      <c r="L921" s="47"/>
    </row>
    <row r="922" spans="1:12">
      <c r="A922" s="47">
        <f t="shared" si="29"/>
        <v>-19.230184606498192</v>
      </c>
      <c r="B922" s="47"/>
      <c r="C922" s="47"/>
      <c r="D922" s="47"/>
      <c r="E922" s="47"/>
      <c r="F922" s="47"/>
      <c r="G922" s="47">
        <f t="shared" si="30"/>
        <v>7.1343907609233905E-96</v>
      </c>
      <c r="H922" s="47"/>
      <c r="I922" s="47"/>
      <c r="J922" s="47"/>
      <c r="K922" s="47"/>
      <c r="L922" s="47"/>
    </row>
    <row r="923" spans="1:12">
      <c r="A923" s="47">
        <f t="shared" si="29"/>
        <v>-19.1407418873982</v>
      </c>
      <c r="B923" s="47"/>
      <c r="C923" s="47"/>
      <c r="D923" s="47"/>
      <c r="E923" s="47"/>
      <c r="F923" s="47"/>
      <c r="G923" s="47">
        <f t="shared" si="30"/>
        <v>9.2152547328595093E-95</v>
      </c>
      <c r="H923" s="47"/>
      <c r="I923" s="47"/>
      <c r="J923" s="47"/>
      <c r="K923" s="47"/>
      <c r="L923" s="47"/>
    </row>
    <row r="924" spans="1:12">
      <c r="A924" s="47">
        <f t="shared" si="29"/>
        <v>-19.051299168298208</v>
      </c>
      <c r="B924" s="47"/>
      <c r="C924" s="47"/>
      <c r="D924" s="47"/>
      <c r="E924" s="47"/>
      <c r="F924" s="47"/>
      <c r="G924" s="47">
        <f t="shared" si="30"/>
        <v>1.1556427556883611E-93</v>
      </c>
      <c r="H924" s="47"/>
      <c r="I924" s="47"/>
      <c r="J924" s="47"/>
      <c r="K924" s="47"/>
      <c r="L924" s="47"/>
    </row>
    <row r="925" spans="1:12">
      <c r="A925" s="47">
        <f t="shared" si="29"/>
        <v>-18.961856449198216</v>
      </c>
      <c r="B925" s="47"/>
      <c r="C925" s="47"/>
      <c r="D925" s="47"/>
      <c r="E925" s="47"/>
      <c r="F925" s="47"/>
      <c r="G925" s="47">
        <f t="shared" si="30"/>
        <v>1.4080594628518506E-92</v>
      </c>
      <c r="H925" s="47"/>
      <c r="I925" s="47"/>
      <c r="J925" s="47"/>
      <c r="K925" s="47"/>
      <c r="L925" s="47"/>
    </row>
    <row r="926" spans="1:12">
      <c r="A926" s="47">
        <f t="shared" si="29"/>
        <v>-18.872413730098224</v>
      </c>
      <c r="B926" s="47"/>
      <c r="C926" s="47"/>
      <c r="D926" s="47"/>
      <c r="E926" s="47"/>
      <c r="F926" s="47"/>
      <c r="G926" s="47">
        <f t="shared" si="30"/>
        <v>1.6680089021475298E-91</v>
      </c>
      <c r="H926" s="47"/>
      <c r="I926" s="47"/>
      <c r="J926" s="47"/>
      <c r="K926" s="47"/>
      <c r="L926" s="47"/>
    </row>
    <row r="927" spans="1:12">
      <c r="A927" s="47">
        <f t="shared" si="29"/>
        <v>-18.782971010998232</v>
      </c>
      <c r="B927" s="47"/>
      <c r="C927" s="47"/>
      <c r="D927" s="47"/>
      <c r="E927" s="47"/>
      <c r="F927" s="47"/>
      <c r="G927" s="47">
        <f t="shared" si="30"/>
        <v>1.9223802597251213E-90</v>
      </c>
      <c r="H927" s="47"/>
      <c r="I927" s="47"/>
      <c r="J927" s="47"/>
      <c r="K927" s="47"/>
      <c r="L927" s="47"/>
    </row>
    <row r="928" spans="1:12">
      <c r="A928" s="47">
        <f t="shared" si="29"/>
        <v>-18.69352829189824</v>
      </c>
      <c r="B928" s="47"/>
      <c r="C928" s="47"/>
      <c r="D928" s="47"/>
      <c r="E928" s="47"/>
      <c r="F928" s="47"/>
      <c r="G928" s="47">
        <f t="shared" si="30"/>
        <v>2.1568168767648088E-89</v>
      </c>
      <c r="H928" s="47"/>
      <c r="I928" s="47"/>
      <c r="J928" s="47"/>
      <c r="K928" s="47"/>
      <c r="L928" s="47"/>
    </row>
    <row r="929" spans="1:12">
      <c r="A929" s="47">
        <f t="shared" si="29"/>
        <v>-18.604085572798251</v>
      </c>
      <c r="B929" s="47"/>
      <c r="C929" s="47"/>
      <c r="D929" s="47"/>
      <c r="E929" s="47"/>
      <c r="F929" s="47"/>
      <c r="G929" s="47">
        <f t="shared" si="30"/>
        <v>2.3570927296071794E-88</v>
      </c>
      <c r="H929" s="47"/>
      <c r="I929" s="47"/>
      <c r="J929" s="47"/>
      <c r="K929" s="47"/>
      <c r="L929" s="47"/>
    </row>
    <row r="930" spans="1:12">
      <c r="A930" s="47">
        <f t="shared" si="29"/>
        <v>-18.514642853698259</v>
      </c>
      <c r="B930" s="47"/>
      <c r="C930" s="47"/>
      <c r="D930" s="47"/>
      <c r="E930" s="47"/>
      <c r="F930" s="47"/>
      <c r="G930" s="47">
        <f t="shared" si="30"/>
        <v>2.5105778375816706E-87</v>
      </c>
      <c r="H930" s="47"/>
      <c r="I930" s="47"/>
      <c r="J930" s="47"/>
      <c r="K930" s="47"/>
      <c r="L930" s="47"/>
    </row>
    <row r="931" spans="1:12">
      <c r="A931" s="47">
        <f t="shared" si="29"/>
        <v>-18.425200134598267</v>
      </c>
      <c r="B931" s="47"/>
      <c r="C931" s="47"/>
      <c r="D931" s="47"/>
      <c r="E931" s="47"/>
      <c r="F931" s="47"/>
      <c r="G931" s="47">
        <f t="shared" si="30"/>
        <v>2.6075774358517879E-86</v>
      </c>
      <c r="H931" s="47"/>
      <c r="I931" s="47"/>
      <c r="J931" s="47"/>
      <c r="K931" s="47"/>
      <c r="L931" s="47"/>
    </row>
    <row r="932" spans="1:12">
      <c r="A932" s="47">
        <f t="shared" si="29"/>
        <v>-18.335757415498275</v>
      </c>
      <c r="B932" s="47"/>
      <c r="C932" s="47"/>
      <c r="D932" s="47"/>
      <c r="E932" s="47"/>
      <c r="F932" s="47"/>
      <c r="G932" s="47">
        <f t="shared" si="30"/>
        <v>2.6423451349965051E-85</v>
      </c>
      <c r="H932" s="47"/>
      <c r="I932" s="47"/>
      <c r="J932" s="47"/>
      <c r="K932" s="47"/>
      <c r="L932" s="47"/>
    </row>
    <row r="933" spans="1:12">
      <c r="A933" s="47">
        <f t="shared" si="29"/>
        <v>-18.246314696398283</v>
      </c>
      <c r="B933" s="47"/>
      <c r="C933" s="47"/>
      <c r="D933" s="47"/>
      <c r="E933" s="47"/>
      <c r="F933" s="47"/>
      <c r="G933" s="47">
        <f t="shared" si="30"/>
        <v>2.6136239922249011E-84</v>
      </c>
      <c r="H933" s="47"/>
      <c r="I933" s="47"/>
      <c r="J933" s="47"/>
      <c r="K933" s="47"/>
      <c r="L933" s="47"/>
    </row>
    <row r="934" spans="1:12">
      <c r="A934" s="47">
        <f t="shared" si="29"/>
        <v>-18.156871977298291</v>
      </c>
      <c r="B934" s="47"/>
      <c r="C934" s="47"/>
      <c r="D934" s="47"/>
      <c r="E934" s="47"/>
      <c r="F934" s="47"/>
      <c r="G934" s="47">
        <f t="shared" si="30"/>
        <v>2.5246495584468381E-83</v>
      </c>
      <c r="H934" s="47"/>
      <c r="I934" s="47"/>
      <c r="J934" s="47"/>
      <c r="K934" s="47"/>
      <c r="L934" s="47"/>
    </row>
    <row r="935" spans="1:12">
      <c r="A935" s="47">
        <f t="shared" si="29"/>
        <v>-18.067429258198299</v>
      </c>
      <c r="B935" s="47"/>
      <c r="C935" s="47"/>
      <c r="D935" s="47"/>
      <c r="E935" s="47"/>
      <c r="F935" s="47"/>
      <c r="G935" s="47">
        <f t="shared" si="30"/>
        <v>2.3826380207842455E-82</v>
      </c>
      <c r="H935" s="47"/>
      <c r="I935" s="47"/>
      <c r="J935" s="47"/>
      <c r="K935" s="47"/>
      <c r="L935" s="47"/>
    </row>
    <row r="936" spans="1:12">
      <c r="A936" s="47">
        <f t="shared" si="29"/>
        <v>-17.977986539098307</v>
      </c>
      <c r="B936" s="47"/>
      <c r="C936" s="47"/>
      <c r="D936" s="47"/>
      <c r="E936" s="47"/>
      <c r="F936" s="47"/>
      <c r="G936" s="47">
        <f t="shared" si="30"/>
        <v>2.197862011009143E-81</v>
      </c>
      <c r="H936" s="47"/>
      <c r="I936" s="47"/>
      <c r="J936" s="47"/>
      <c r="K936" s="47"/>
      <c r="L936" s="47"/>
    </row>
    <row r="937" spans="1:12">
      <c r="A937" s="47">
        <f t="shared" si="29"/>
        <v>-17.888543819998318</v>
      </c>
      <c r="B937" s="47"/>
      <c r="C937" s="47"/>
      <c r="D937" s="47"/>
      <c r="E937" s="47"/>
      <c r="F937" s="47"/>
      <c r="G937" s="47">
        <f t="shared" si="30"/>
        <v>1.9824715339302697E-80</v>
      </c>
      <c r="H937" s="47"/>
      <c r="I937" s="47"/>
      <c r="J937" s="47"/>
      <c r="K937" s="47"/>
      <c r="L937" s="47"/>
    </row>
    <row r="938" spans="1:12">
      <c r="A938" s="47">
        <f t="shared" si="29"/>
        <v>-17.799101100898326</v>
      </c>
      <c r="B938" s="47"/>
      <c r="C938" s="47"/>
      <c r="D938" s="47"/>
      <c r="E938" s="47"/>
      <c r="F938" s="47"/>
      <c r="G938" s="47">
        <f t="shared" si="30"/>
        <v>1.7492395887619785E-79</v>
      </c>
      <c r="H938" s="47"/>
      <c r="I938" s="47"/>
      <c r="J938" s="47"/>
      <c r="K938" s="47"/>
      <c r="L938" s="47"/>
    </row>
    <row r="939" spans="1:12">
      <c r="A939" s="47">
        <f t="shared" si="29"/>
        <v>-17.709658381798334</v>
      </c>
      <c r="B939" s="47"/>
      <c r="C939" s="47"/>
      <c r="D939" s="47"/>
      <c r="E939" s="47"/>
      <c r="F939" s="47"/>
      <c r="G939" s="47">
        <f t="shared" si="30"/>
        <v>1.5104011064503342E-78</v>
      </c>
      <c r="H939" s="47"/>
      <c r="I939" s="47"/>
      <c r="J939" s="47"/>
      <c r="K939" s="47"/>
      <c r="L939" s="47"/>
    </row>
    <row r="940" spans="1:12">
      <c r="A940" s="47">
        <f t="shared" si="29"/>
        <v>-17.620215662698342</v>
      </c>
      <c r="B940" s="47"/>
      <c r="C940" s="47"/>
      <c r="D940" s="47"/>
      <c r="E940" s="47"/>
      <c r="F940" s="47"/>
      <c r="G940" s="47">
        <f t="shared" si="30"/>
        <v>1.2767164069617195E-77</v>
      </c>
      <c r="H940" s="47"/>
      <c r="I940" s="47"/>
      <c r="J940" s="47"/>
      <c r="K940" s="47"/>
      <c r="L940" s="47"/>
    </row>
    <row r="941" spans="1:12">
      <c r="A941" s="47">
        <f t="shared" si="29"/>
        <v>-17.53077294359835</v>
      </c>
      <c r="B941" s="47"/>
      <c r="C941" s="47"/>
      <c r="D941" s="47"/>
      <c r="E941" s="47"/>
      <c r="F941" s="47"/>
      <c r="G941" s="47">
        <f t="shared" si="30"/>
        <v>1.0568374702072276E-76</v>
      </c>
      <c r="H941" s="47"/>
      <c r="I941" s="47"/>
      <c r="J941" s="47"/>
      <c r="K941" s="47"/>
      <c r="L941" s="47"/>
    </row>
    <row r="942" spans="1:12">
      <c r="A942" s="47">
        <f t="shared" si="29"/>
        <v>-17.441330224498358</v>
      </c>
      <c r="B942" s="47"/>
      <c r="C942" s="47"/>
      <c r="D942" s="47"/>
      <c r="E942" s="47"/>
      <c r="F942" s="47"/>
      <c r="G942" s="47">
        <f t="shared" si="30"/>
        <v>8.5699911220440712E-76</v>
      </c>
      <c r="H942" s="47"/>
      <c r="I942" s="47"/>
      <c r="J942" s="47"/>
      <c r="K942" s="47"/>
      <c r="L942" s="47"/>
    </row>
    <row r="943" spans="1:12">
      <c r="A943" s="47">
        <f t="shared" si="29"/>
        <v>-17.351887505398366</v>
      </c>
      <c r="B943" s="47"/>
      <c r="C943" s="47"/>
      <c r="D943" s="47"/>
      <c r="E943" s="47"/>
      <c r="F943" s="47"/>
      <c r="G943" s="47">
        <f t="shared" si="30"/>
        <v>6.8100822309099288E-75</v>
      </c>
      <c r="H943" s="47"/>
      <c r="I943" s="47"/>
      <c r="J943" s="47"/>
      <c r="K943" s="47"/>
      <c r="L943" s="47"/>
    </row>
    <row r="944" spans="1:12">
      <c r="A944" s="47">
        <f t="shared" si="29"/>
        <v>-17.262444786298374</v>
      </c>
      <c r="B944" s="47"/>
      <c r="C944" s="47"/>
      <c r="D944" s="47"/>
      <c r="E944" s="47"/>
      <c r="F944" s="47"/>
      <c r="G944" s="47">
        <f t="shared" si="30"/>
        <v>5.3046956324984008E-74</v>
      </c>
      <c r="H944" s="47"/>
      <c r="I944" s="47"/>
      <c r="J944" s="47"/>
      <c r="K944" s="47"/>
      <c r="L944" s="47"/>
    </row>
    <row r="945" spans="1:12">
      <c r="A945" s="47">
        <f t="shared" si="29"/>
        <v>-17.173002067198382</v>
      </c>
      <c r="B945" s="47"/>
      <c r="C945" s="47"/>
      <c r="D945" s="47"/>
      <c r="E945" s="47"/>
      <c r="F945" s="47"/>
      <c r="G945" s="47">
        <f t="shared" si="30"/>
        <v>4.0516899399944461E-73</v>
      </c>
      <c r="H945" s="47"/>
      <c r="I945" s="47"/>
      <c r="J945" s="47"/>
      <c r="K945" s="47"/>
      <c r="L945" s="47"/>
    </row>
    <row r="946" spans="1:12">
      <c r="A946" s="47">
        <f t="shared" si="29"/>
        <v>-17.083559348098394</v>
      </c>
      <c r="B946" s="47"/>
      <c r="C946" s="47"/>
      <c r="D946" s="47"/>
      <c r="E946" s="47"/>
      <c r="F946" s="47"/>
      <c r="G946" s="47">
        <f t="shared" si="30"/>
        <v>3.0353338194534465E-72</v>
      </c>
      <c r="H946" s="47"/>
      <c r="I946" s="47"/>
      <c r="J946" s="47"/>
      <c r="K946" s="47"/>
      <c r="L946" s="47"/>
    </row>
    <row r="947" spans="1:12">
      <c r="A947" s="47">
        <f t="shared" si="29"/>
        <v>-16.994116628998402</v>
      </c>
      <c r="B947" s="47"/>
      <c r="C947" s="47"/>
      <c r="D947" s="47"/>
      <c r="E947" s="47"/>
      <c r="F947" s="47"/>
      <c r="G947" s="47">
        <f t="shared" si="30"/>
        <v>2.2309703572982585E-71</v>
      </c>
      <c r="H947" s="47"/>
      <c r="I947" s="47"/>
      <c r="J947" s="47"/>
      <c r="K947" s="47"/>
      <c r="L947" s="47"/>
    </row>
    <row r="948" spans="1:12">
      <c r="A948" s="47">
        <f t="shared" si="29"/>
        <v>-16.90467390989841</v>
      </c>
      <c r="B948" s="47"/>
      <c r="C948" s="47"/>
      <c r="D948" s="47"/>
      <c r="E948" s="47"/>
      <c r="F948" s="47"/>
      <c r="G948" s="47">
        <f t="shared" si="30"/>
        <v>1.6092245200183839E-70</v>
      </c>
      <c r="H948" s="47"/>
      <c r="I948" s="47"/>
      <c r="J948" s="47"/>
      <c r="K948" s="47"/>
      <c r="L948" s="47"/>
    </row>
    <row r="949" spans="1:12">
      <c r="A949" s="47">
        <f t="shared" si="29"/>
        <v>-16.815231190798418</v>
      </c>
      <c r="B949" s="47"/>
      <c r="C949" s="47"/>
      <c r="D949" s="47"/>
      <c r="E949" s="47"/>
      <c r="F949" s="47"/>
      <c r="G949" s="47">
        <f t="shared" si="30"/>
        <v>1.1394347811098528E-69</v>
      </c>
      <c r="H949" s="47"/>
      <c r="I949" s="47"/>
      <c r="J949" s="47"/>
      <c r="K949" s="47"/>
      <c r="L949" s="47"/>
    </row>
    <row r="950" spans="1:12">
      <c r="A950" s="47">
        <f t="shared" si="29"/>
        <v>-16.725788471698426</v>
      </c>
      <c r="B950" s="47"/>
      <c r="C950" s="47"/>
      <c r="D950" s="47"/>
      <c r="E950" s="47"/>
      <c r="F950" s="47"/>
      <c r="G950" s="47">
        <f t="shared" si="30"/>
        <v>7.9217846686683347E-69</v>
      </c>
      <c r="H950" s="47"/>
      <c r="I950" s="47"/>
      <c r="J950" s="47"/>
      <c r="K950" s="47"/>
      <c r="L950" s="47"/>
    </row>
    <row r="951" spans="1:12">
      <c r="A951" s="47">
        <f t="shared" si="29"/>
        <v>-16.636345752598434</v>
      </c>
      <c r="B951" s="47"/>
      <c r="C951" s="47"/>
      <c r="D951" s="47"/>
      <c r="E951" s="47"/>
      <c r="F951" s="47"/>
      <c r="G951" s="47">
        <f t="shared" si="30"/>
        <v>5.40909359407494E-68</v>
      </c>
      <c r="H951" s="47"/>
      <c r="I951" s="47"/>
      <c r="J951" s="47"/>
      <c r="K951" s="47"/>
      <c r="L951" s="47"/>
    </row>
    <row r="952" spans="1:12">
      <c r="A952" s="47">
        <f t="shared" ref="A952:A1015" si="31">($A270-G$198)/G$201</f>
        <v>-16.546903033498442</v>
      </c>
      <c r="B952" s="47"/>
      <c r="C952" s="47"/>
      <c r="D952" s="47"/>
      <c r="E952" s="47"/>
      <c r="F952" s="47"/>
      <c r="G952" s="47">
        <f t="shared" ref="G952:G1015" si="32">G270/$G$455</f>
        <v>3.6282535492565362E-67</v>
      </c>
      <c r="H952" s="47"/>
      <c r="I952" s="47"/>
      <c r="J952" s="47"/>
      <c r="K952" s="47"/>
      <c r="L952" s="47"/>
    </row>
    <row r="953" spans="1:12">
      <c r="A953" s="47">
        <f t="shared" si="31"/>
        <v>-16.45746031439845</v>
      </c>
      <c r="B953" s="47"/>
      <c r="C953" s="47"/>
      <c r="D953" s="47"/>
      <c r="E953" s="47"/>
      <c r="F953" s="47"/>
      <c r="G953" s="47">
        <f t="shared" si="32"/>
        <v>2.3913489301918043E-66</v>
      </c>
      <c r="H953" s="47"/>
      <c r="I953" s="47"/>
      <c r="J953" s="47"/>
      <c r="K953" s="47"/>
      <c r="L953" s="47"/>
    </row>
    <row r="954" spans="1:12">
      <c r="A954" s="47">
        <f t="shared" si="31"/>
        <v>-16.368017595298461</v>
      </c>
      <c r="B954" s="47"/>
      <c r="C954" s="47"/>
      <c r="D954" s="47"/>
      <c r="E954" s="47"/>
      <c r="F954" s="47"/>
      <c r="G954" s="47">
        <f t="shared" si="32"/>
        <v>1.5490230383629704E-65</v>
      </c>
      <c r="H954" s="47"/>
      <c r="I954" s="47"/>
      <c r="J954" s="47"/>
      <c r="K954" s="47"/>
      <c r="L954" s="47"/>
    </row>
    <row r="955" spans="1:12">
      <c r="A955" s="47">
        <f t="shared" si="31"/>
        <v>-16.278574876198469</v>
      </c>
      <c r="B955" s="47"/>
      <c r="C955" s="47"/>
      <c r="D955" s="47"/>
      <c r="E955" s="47"/>
      <c r="F955" s="47"/>
      <c r="G955" s="47">
        <f t="shared" si="32"/>
        <v>9.8636319942822714E-65</v>
      </c>
      <c r="H955" s="47"/>
      <c r="I955" s="47"/>
      <c r="J955" s="47"/>
      <c r="K955" s="47"/>
      <c r="L955" s="47"/>
    </row>
    <row r="956" spans="1:12">
      <c r="A956" s="47">
        <f t="shared" si="31"/>
        <v>-16.189132157098477</v>
      </c>
      <c r="B956" s="47"/>
      <c r="C956" s="47"/>
      <c r="D956" s="47"/>
      <c r="E956" s="47"/>
      <c r="F956" s="47"/>
      <c r="G956" s="47">
        <f t="shared" si="32"/>
        <v>6.1754913355505831E-64</v>
      </c>
      <c r="H956" s="47"/>
      <c r="I956" s="47"/>
      <c r="J956" s="47"/>
      <c r="K956" s="47"/>
      <c r="L956" s="47"/>
    </row>
    <row r="957" spans="1:12">
      <c r="A957" s="47">
        <f t="shared" si="31"/>
        <v>-16.099689437998485</v>
      </c>
      <c r="B957" s="47"/>
      <c r="C957" s="47"/>
      <c r="D957" s="47"/>
      <c r="E957" s="47"/>
      <c r="F957" s="47"/>
      <c r="G957" s="47">
        <f t="shared" si="32"/>
        <v>3.8023382366032849E-63</v>
      </c>
      <c r="H957" s="47"/>
      <c r="I957" s="47"/>
      <c r="J957" s="47"/>
      <c r="K957" s="47"/>
      <c r="L957" s="47"/>
    </row>
    <row r="958" spans="1:12">
      <c r="A958" s="47">
        <f t="shared" si="31"/>
        <v>-16.010246718898493</v>
      </c>
      <c r="B958" s="47"/>
      <c r="C958" s="47"/>
      <c r="D958" s="47"/>
      <c r="E958" s="47"/>
      <c r="F958" s="47"/>
      <c r="G958" s="47">
        <f t="shared" si="32"/>
        <v>2.302824565830229E-62</v>
      </c>
      <c r="H958" s="47"/>
      <c r="I958" s="47"/>
      <c r="J958" s="47"/>
      <c r="K958" s="47"/>
      <c r="L958" s="47"/>
    </row>
    <row r="959" spans="1:12">
      <c r="A959" s="47">
        <f t="shared" si="31"/>
        <v>-15.920803999798501</v>
      </c>
      <c r="B959" s="47"/>
      <c r="C959" s="47"/>
      <c r="D959" s="47"/>
      <c r="E959" s="47"/>
      <c r="F959" s="47"/>
      <c r="G959" s="47">
        <f t="shared" si="32"/>
        <v>1.372099637140492E-61</v>
      </c>
      <c r="H959" s="47"/>
      <c r="I959" s="47"/>
      <c r="J959" s="47"/>
      <c r="K959" s="47"/>
      <c r="L959" s="47"/>
    </row>
    <row r="960" spans="1:12">
      <c r="A960" s="47">
        <f t="shared" si="31"/>
        <v>-15.831361280698511</v>
      </c>
      <c r="B960" s="47"/>
      <c r="C960" s="47"/>
      <c r="D960" s="47"/>
      <c r="E960" s="47"/>
      <c r="F960" s="47"/>
      <c r="G960" s="47">
        <f t="shared" si="32"/>
        <v>8.0446389684400696E-61</v>
      </c>
      <c r="H960" s="47"/>
      <c r="I960" s="47"/>
      <c r="J960" s="47"/>
      <c r="K960" s="47"/>
      <c r="L960" s="47"/>
    </row>
    <row r="961" spans="1:12">
      <c r="A961" s="47">
        <f t="shared" si="31"/>
        <v>-15.741918561598519</v>
      </c>
      <c r="B961" s="47"/>
      <c r="C961" s="47"/>
      <c r="D961" s="47"/>
      <c r="E961" s="47"/>
      <c r="F961" s="47"/>
      <c r="G961" s="47">
        <f t="shared" si="32"/>
        <v>4.6419741074647868E-60</v>
      </c>
      <c r="H961" s="47"/>
      <c r="I961" s="47"/>
      <c r="J961" s="47"/>
      <c r="K961" s="47"/>
      <c r="L961" s="47"/>
    </row>
    <row r="962" spans="1:12">
      <c r="A962" s="47">
        <f t="shared" si="31"/>
        <v>-15.652475842498527</v>
      </c>
      <c r="B962" s="47"/>
      <c r="C962" s="47"/>
      <c r="D962" s="47"/>
      <c r="E962" s="47"/>
      <c r="F962" s="47"/>
      <c r="G962" s="47">
        <f t="shared" si="32"/>
        <v>2.6366412930400291E-59</v>
      </c>
      <c r="H962" s="47"/>
      <c r="I962" s="47"/>
      <c r="J962" s="47"/>
      <c r="K962" s="47"/>
      <c r="L962" s="47"/>
    </row>
    <row r="963" spans="1:12">
      <c r="A963" s="47">
        <f t="shared" si="31"/>
        <v>-15.563033123398535</v>
      </c>
      <c r="B963" s="47"/>
      <c r="C963" s="47"/>
      <c r="D963" s="47"/>
      <c r="E963" s="47"/>
      <c r="F963" s="47"/>
      <c r="G963" s="47">
        <f t="shared" si="32"/>
        <v>1.4744375651869061E-58</v>
      </c>
      <c r="H963" s="47"/>
      <c r="I963" s="47"/>
      <c r="J963" s="47"/>
      <c r="K963" s="47"/>
      <c r="L963" s="47"/>
    </row>
    <row r="964" spans="1:12">
      <c r="A964" s="47">
        <f t="shared" si="31"/>
        <v>-15.473590404298545</v>
      </c>
      <c r="B964" s="47"/>
      <c r="C964" s="47"/>
      <c r="D964" s="47"/>
      <c r="E964" s="47"/>
      <c r="F964" s="47"/>
      <c r="G964" s="47">
        <f t="shared" si="32"/>
        <v>8.1189808784314439E-58</v>
      </c>
      <c r="H964" s="47"/>
      <c r="I964" s="47"/>
      <c r="J964" s="47"/>
      <c r="K964" s="47"/>
      <c r="L964" s="47"/>
    </row>
    <row r="965" spans="1:12">
      <c r="A965" s="47">
        <f t="shared" si="31"/>
        <v>-15.384147685198553</v>
      </c>
      <c r="B965" s="47"/>
      <c r="C965" s="47"/>
      <c r="D965" s="47"/>
      <c r="E965" s="47"/>
      <c r="F965" s="47"/>
      <c r="G965" s="47">
        <f t="shared" si="32"/>
        <v>4.4029857840724583E-57</v>
      </c>
      <c r="H965" s="47"/>
      <c r="I965" s="47"/>
      <c r="J965" s="47"/>
      <c r="K965" s="47"/>
      <c r="L965" s="47"/>
    </row>
    <row r="966" spans="1:12">
      <c r="A966" s="47">
        <f t="shared" si="31"/>
        <v>-15.294704966098561</v>
      </c>
      <c r="B966" s="47"/>
      <c r="C966" s="47"/>
      <c r="D966" s="47"/>
      <c r="E966" s="47"/>
      <c r="F966" s="47"/>
      <c r="G966" s="47">
        <f t="shared" si="32"/>
        <v>2.3519746846563239E-56</v>
      </c>
      <c r="H966" s="47"/>
      <c r="I966" s="47"/>
      <c r="J966" s="47"/>
      <c r="K966" s="47"/>
      <c r="L966" s="47"/>
    </row>
    <row r="967" spans="1:12">
      <c r="A967" s="47">
        <f t="shared" si="31"/>
        <v>-15.205262246998569</v>
      </c>
      <c r="B967" s="47"/>
      <c r="C967" s="47"/>
      <c r="D967" s="47"/>
      <c r="E967" s="47"/>
      <c r="F967" s="47"/>
      <c r="G967" s="47">
        <f t="shared" si="32"/>
        <v>1.2377266778004522E-55</v>
      </c>
      <c r="H967" s="47"/>
      <c r="I967" s="47"/>
      <c r="J967" s="47"/>
      <c r="K967" s="47"/>
      <c r="L967" s="47"/>
    </row>
    <row r="968" spans="1:12">
      <c r="A968" s="47">
        <f t="shared" si="31"/>
        <v>-15.115819527898578</v>
      </c>
      <c r="B968" s="47"/>
      <c r="C968" s="47"/>
      <c r="D968" s="47"/>
      <c r="E968" s="47"/>
      <c r="F968" s="47"/>
      <c r="G968" s="47">
        <f t="shared" si="32"/>
        <v>6.4178420330390677E-55</v>
      </c>
      <c r="H968" s="47"/>
      <c r="I968" s="47"/>
      <c r="J968" s="47"/>
      <c r="K968" s="47"/>
      <c r="L968" s="47"/>
    </row>
    <row r="969" spans="1:12">
      <c r="A969" s="47">
        <f t="shared" si="31"/>
        <v>-15.026376808798586</v>
      </c>
      <c r="B969" s="47"/>
      <c r="C969" s="47"/>
      <c r="D969" s="47"/>
      <c r="E969" s="47"/>
      <c r="F969" s="47"/>
      <c r="G969" s="47">
        <f t="shared" si="32"/>
        <v>3.2793607461506283E-54</v>
      </c>
      <c r="H969" s="47"/>
      <c r="I969" s="47"/>
      <c r="J969" s="47"/>
      <c r="K969" s="47"/>
      <c r="L969" s="47"/>
    </row>
    <row r="970" spans="1:12">
      <c r="A970" s="47">
        <f t="shared" si="31"/>
        <v>-14.936934089698594</v>
      </c>
      <c r="B970" s="47"/>
      <c r="C970" s="47"/>
      <c r="D970" s="47"/>
      <c r="E970" s="47"/>
      <c r="F970" s="47"/>
      <c r="G970" s="47">
        <f t="shared" si="32"/>
        <v>1.6515334842060194E-53</v>
      </c>
      <c r="H970" s="47"/>
      <c r="I970" s="47"/>
      <c r="J970" s="47"/>
      <c r="K970" s="47"/>
      <c r="L970" s="47"/>
    </row>
    <row r="971" spans="1:12">
      <c r="A971" s="47">
        <f t="shared" si="31"/>
        <v>-14.847491370598602</v>
      </c>
      <c r="B971" s="47"/>
      <c r="C971" s="47"/>
      <c r="D971" s="47"/>
      <c r="E971" s="47"/>
      <c r="F971" s="47"/>
      <c r="G971" s="47">
        <f t="shared" si="32"/>
        <v>8.1986840823080022E-53</v>
      </c>
      <c r="H971" s="47"/>
      <c r="I971" s="47"/>
      <c r="J971" s="47"/>
      <c r="K971" s="47"/>
      <c r="L971" s="47"/>
    </row>
    <row r="972" spans="1:12">
      <c r="A972" s="47">
        <f t="shared" si="31"/>
        <v>-14.758048651498612</v>
      </c>
      <c r="B972" s="47"/>
      <c r="C972" s="47"/>
      <c r="D972" s="47"/>
      <c r="E972" s="47"/>
      <c r="F972" s="47"/>
      <c r="G972" s="47">
        <f t="shared" si="32"/>
        <v>4.0125324449883598E-52</v>
      </c>
      <c r="H972" s="47"/>
      <c r="I972" s="47"/>
      <c r="J972" s="47"/>
      <c r="K972" s="47"/>
      <c r="L972" s="47"/>
    </row>
    <row r="973" spans="1:12">
      <c r="A973" s="47">
        <f t="shared" si="31"/>
        <v>-14.66860593239862</v>
      </c>
      <c r="B973" s="47"/>
      <c r="C973" s="47"/>
      <c r="D973" s="47"/>
      <c r="E973" s="47"/>
      <c r="F973" s="47"/>
      <c r="G973" s="47">
        <f t="shared" si="32"/>
        <v>1.9362801914770022E-51</v>
      </c>
      <c r="H973" s="47"/>
      <c r="I973" s="47"/>
      <c r="J973" s="47"/>
      <c r="K973" s="47"/>
      <c r="L973" s="47"/>
    </row>
    <row r="974" spans="1:12">
      <c r="A974" s="47">
        <f t="shared" si="31"/>
        <v>-14.579163213298628</v>
      </c>
      <c r="B974" s="47"/>
      <c r="C974" s="47"/>
      <c r="D974" s="47"/>
      <c r="E974" s="47"/>
      <c r="F974" s="47"/>
      <c r="G974" s="47">
        <f t="shared" si="32"/>
        <v>9.21402298013213E-51</v>
      </c>
      <c r="H974" s="47"/>
      <c r="I974" s="47"/>
      <c r="J974" s="47"/>
      <c r="K974" s="47"/>
      <c r="L974" s="47"/>
    </row>
    <row r="975" spans="1:12">
      <c r="A975" s="47">
        <f t="shared" si="31"/>
        <v>-14.489720494198636</v>
      </c>
      <c r="B975" s="47"/>
      <c r="C975" s="47"/>
      <c r="D975" s="47"/>
      <c r="E975" s="47"/>
      <c r="F975" s="47"/>
      <c r="G975" s="47">
        <f t="shared" si="32"/>
        <v>4.324308512266547E-50</v>
      </c>
      <c r="H975" s="47"/>
      <c r="I975" s="47"/>
      <c r="J975" s="47"/>
      <c r="K975" s="47"/>
      <c r="L975" s="47"/>
    </row>
    <row r="976" spans="1:12">
      <c r="A976" s="47">
        <f t="shared" si="31"/>
        <v>-14.400277775098646</v>
      </c>
      <c r="B976" s="47"/>
      <c r="C976" s="47"/>
      <c r="D976" s="47"/>
      <c r="E976" s="47"/>
      <c r="F976" s="47"/>
      <c r="G976" s="47">
        <f t="shared" si="32"/>
        <v>2.0018147270267466E-49</v>
      </c>
      <c r="H976" s="47"/>
      <c r="I976" s="47"/>
      <c r="J976" s="47"/>
      <c r="K976" s="47"/>
      <c r="L976" s="47"/>
    </row>
    <row r="977" spans="1:12">
      <c r="A977" s="47">
        <f t="shared" si="31"/>
        <v>-14.310835055998654</v>
      </c>
      <c r="B977" s="47"/>
      <c r="C977" s="47"/>
      <c r="D977" s="47"/>
      <c r="E977" s="47"/>
      <c r="F977" s="47"/>
      <c r="G977" s="47">
        <f t="shared" si="32"/>
        <v>9.141620586755559E-49</v>
      </c>
      <c r="H977" s="47"/>
      <c r="I977" s="47"/>
      <c r="J977" s="47"/>
      <c r="K977" s="47"/>
      <c r="L977" s="47"/>
    </row>
    <row r="978" spans="1:12">
      <c r="A978" s="47">
        <f t="shared" si="31"/>
        <v>-14.221392336898662</v>
      </c>
      <c r="B978" s="47"/>
      <c r="C978" s="47"/>
      <c r="D978" s="47"/>
      <c r="E978" s="47"/>
      <c r="F978" s="47"/>
      <c r="G978" s="47">
        <f t="shared" si="32"/>
        <v>4.1187521324942961E-48</v>
      </c>
      <c r="H978" s="47"/>
      <c r="I978" s="47"/>
      <c r="J978" s="47"/>
      <c r="K978" s="47"/>
      <c r="L978" s="47"/>
    </row>
    <row r="979" spans="1:12">
      <c r="A979" s="47">
        <f t="shared" si="31"/>
        <v>-14.13194961779867</v>
      </c>
      <c r="B979" s="47"/>
      <c r="C979" s="47"/>
      <c r="D979" s="47"/>
      <c r="E979" s="47"/>
      <c r="F979" s="47"/>
      <c r="G979" s="47">
        <f t="shared" si="32"/>
        <v>1.8310539371632114E-47</v>
      </c>
      <c r="H979" s="47"/>
      <c r="I979" s="47"/>
      <c r="J979" s="47"/>
      <c r="K979" s="47"/>
      <c r="L979" s="47"/>
    </row>
    <row r="980" spans="1:12">
      <c r="A980" s="47">
        <f t="shared" si="31"/>
        <v>-14.042506898698679</v>
      </c>
      <c r="B980" s="47"/>
      <c r="C980" s="47"/>
      <c r="D980" s="47"/>
      <c r="E980" s="47"/>
      <c r="F980" s="47"/>
      <c r="G980" s="47">
        <f t="shared" si="32"/>
        <v>8.0330108211031403E-47</v>
      </c>
      <c r="H980" s="47"/>
      <c r="I980" s="47"/>
      <c r="J980" s="47"/>
      <c r="K980" s="47"/>
      <c r="L980" s="47"/>
    </row>
    <row r="981" spans="1:12">
      <c r="A981" s="47">
        <f t="shared" si="31"/>
        <v>-13.953064179598687</v>
      </c>
      <c r="B981" s="47"/>
      <c r="C981" s="47"/>
      <c r="D981" s="47"/>
      <c r="E981" s="47"/>
      <c r="F981" s="47"/>
      <c r="G981" s="47">
        <f t="shared" si="32"/>
        <v>3.4781227704136602E-46</v>
      </c>
      <c r="H981" s="47"/>
      <c r="I981" s="47"/>
      <c r="J981" s="47"/>
      <c r="K981" s="47"/>
      <c r="L981" s="47"/>
    </row>
    <row r="982" spans="1:12">
      <c r="A982" s="47">
        <f t="shared" si="31"/>
        <v>-13.863621460498695</v>
      </c>
      <c r="B982" s="47"/>
      <c r="C982" s="47"/>
      <c r="D982" s="47"/>
      <c r="E982" s="47"/>
      <c r="F982" s="47"/>
      <c r="G982" s="47">
        <f t="shared" si="32"/>
        <v>1.4864398366188706E-45</v>
      </c>
      <c r="H982" s="47"/>
      <c r="I982" s="47"/>
      <c r="J982" s="47"/>
      <c r="K982" s="47"/>
      <c r="L982" s="47"/>
    </row>
    <row r="983" spans="1:12">
      <c r="A983" s="47">
        <f t="shared" si="31"/>
        <v>-13.774178741398703</v>
      </c>
      <c r="B983" s="47"/>
      <c r="C983" s="47"/>
      <c r="D983" s="47"/>
      <c r="E983" s="47"/>
      <c r="F983" s="47"/>
      <c r="G983" s="47">
        <f t="shared" si="32"/>
        <v>6.2709180607358333E-45</v>
      </c>
      <c r="H983" s="47"/>
      <c r="I983" s="47"/>
      <c r="J983" s="47"/>
      <c r="K983" s="47"/>
      <c r="L983" s="47"/>
    </row>
    <row r="984" spans="1:12">
      <c r="A984" s="47">
        <f t="shared" si="31"/>
        <v>-13.684736022298713</v>
      </c>
      <c r="B984" s="47"/>
      <c r="C984" s="47"/>
      <c r="D984" s="47"/>
      <c r="E984" s="47"/>
      <c r="F984" s="47"/>
      <c r="G984" s="47">
        <f t="shared" si="32"/>
        <v>2.6118050479765543E-44</v>
      </c>
      <c r="H984" s="47"/>
      <c r="I984" s="47"/>
      <c r="J984" s="47"/>
      <c r="K984" s="47"/>
      <c r="L984" s="47"/>
    </row>
    <row r="985" spans="1:12">
      <c r="A985" s="47">
        <f t="shared" si="31"/>
        <v>-13.595293303198721</v>
      </c>
      <c r="B985" s="47"/>
      <c r="C985" s="47"/>
      <c r="D985" s="47"/>
      <c r="E985" s="47"/>
      <c r="F985" s="47"/>
      <c r="G985" s="47">
        <f t="shared" si="32"/>
        <v>1.0740381983006071E-43</v>
      </c>
      <c r="H985" s="47"/>
      <c r="I985" s="47"/>
      <c r="J985" s="47"/>
      <c r="K985" s="47"/>
      <c r="L985" s="47"/>
    </row>
    <row r="986" spans="1:12">
      <c r="A986" s="47">
        <f t="shared" si="31"/>
        <v>-13.505850584098729</v>
      </c>
      <c r="B986" s="47"/>
      <c r="C986" s="47"/>
      <c r="D986" s="47"/>
      <c r="E986" s="47"/>
      <c r="F986" s="47"/>
      <c r="G986" s="47">
        <f t="shared" si="32"/>
        <v>4.3612460173416331E-43</v>
      </c>
      <c r="H986" s="47"/>
      <c r="I986" s="47"/>
      <c r="J986" s="47"/>
      <c r="K986" s="47"/>
      <c r="L986" s="47"/>
    </row>
    <row r="987" spans="1:12">
      <c r="A987" s="47">
        <f t="shared" si="31"/>
        <v>-13.416407864998737</v>
      </c>
      <c r="B987" s="47"/>
      <c r="C987" s="47"/>
      <c r="D987" s="47"/>
      <c r="E987" s="47"/>
      <c r="F987" s="47"/>
      <c r="G987" s="47">
        <f t="shared" si="32"/>
        <v>1.7488596529539854E-42</v>
      </c>
      <c r="H987" s="47"/>
      <c r="I987" s="47"/>
      <c r="J987" s="47"/>
      <c r="K987" s="47"/>
      <c r="L987" s="47"/>
    </row>
    <row r="988" spans="1:12">
      <c r="A988" s="47">
        <f t="shared" si="31"/>
        <v>-13.326965145898747</v>
      </c>
      <c r="B988" s="47"/>
      <c r="C988" s="47"/>
      <c r="D988" s="47"/>
      <c r="E988" s="47"/>
      <c r="F988" s="47"/>
      <c r="G988" s="47">
        <f t="shared" si="32"/>
        <v>6.9261768433821372E-42</v>
      </c>
      <c r="H988" s="47"/>
      <c r="I988" s="47"/>
      <c r="J988" s="47"/>
      <c r="K988" s="47"/>
      <c r="L988" s="47"/>
    </row>
    <row r="989" spans="1:12">
      <c r="A989" s="47">
        <f t="shared" si="31"/>
        <v>-13.237522426798755</v>
      </c>
      <c r="B989" s="47"/>
      <c r="C989" s="47"/>
      <c r="D989" s="47"/>
      <c r="E989" s="47"/>
      <c r="F989" s="47"/>
      <c r="G989" s="47">
        <f t="shared" si="32"/>
        <v>2.7093574122643006E-41</v>
      </c>
      <c r="H989" s="47"/>
      <c r="I989" s="47"/>
      <c r="J989" s="47"/>
      <c r="K989" s="47"/>
      <c r="L989" s="47"/>
    </row>
    <row r="990" spans="1:12">
      <c r="A990" s="47">
        <f t="shared" si="31"/>
        <v>-13.148079707698763</v>
      </c>
      <c r="B990" s="47"/>
      <c r="C990" s="47"/>
      <c r="D990" s="47"/>
      <c r="E990" s="47"/>
      <c r="F990" s="47"/>
      <c r="G990" s="47">
        <f t="shared" si="32"/>
        <v>1.046916747651636E-40</v>
      </c>
      <c r="H990" s="47"/>
      <c r="I990" s="47"/>
      <c r="J990" s="47"/>
      <c r="K990" s="47"/>
      <c r="L990" s="47"/>
    </row>
    <row r="991" spans="1:12">
      <c r="A991" s="47">
        <f t="shared" si="31"/>
        <v>-13.058636988598771</v>
      </c>
      <c r="B991" s="47"/>
      <c r="C991" s="47"/>
      <c r="D991" s="47"/>
      <c r="E991" s="47"/>
      <c r="F991" s="47"/>
      <c r="G991" s="47">
        <f t="shared" si="32"/>
        <v>3.9964033540162677E-40</v>
      </c>
      <c r="H991" s="47"/>
      <c r="I991" s="47"/>
      <c r="J991" s="47"/>
      <c r="K991" s="47"/>
      <c r="L991" s="47"/>
    </row>
    <row r="992" spans="1:12">
      <c r="A992" s="47">
        <f t="shared" si="31"/>
        <v>-12.969194269498779</v>
      </c>
      <c r="B992" s="47"/>
      <c r="C992" s="47"/>
      <c r="D992" s="47"/>
      <c r="E992" s="47"/>
      <c r="F992" s="47"/>
      <c r="G992" s="47">
        <f t="shared" si="32"/>
        <v>1.5072149792289926E-39</v>
      </c>
      <c r="H992" s="47"/>
      <c r="I992" s="47"/>
      <c r="J992" s="47"/>
      <c r="K992" s="47"/>
      <c r="L992" s="47"/>
    </row>
    <row r="993" spans="1:12">
      <c r="A993" s="47">
        <f t="shared" si="31"/>
        <v>-12.879751550398788</v>
      </c>
      <c r="B993" s="47"/>
      <c r="C993" s="47"/>
      <c r="D993" s="47"/>
      <c r="E993" s="47"/>
      <c r="F993" s="47"/>
      <c r="G993" s="47">
        <f t="shared" si="32"/>
        <v>5.6165086490138443E-39</v>
      </c>
      <c r="H993" s="47"/>
      <c r="I993" s="47"/>
      <c r="J993" s="47"/>
      <c r="K993" s="47"/>
      <c r="L993" s="47"/>
    </row>
    <row r="994" spans="1:12">
      <c r="A994" s="47">
        <f t="shared" si="31"/>
        <v>-12.790308831298796</v>
      </c>
      <c r="B994" s="47"/>
      <c r="C994" s="47"/>
      <c r="D994" s="47"/>
      <c r="E994" s="47"/>
      <c r="F994" s="47"/>
      <c r="G994" s="47">
        <f t="shared" si="32"/>
        <v>2.068134960477946E-38</v>
      </c>
      <c r="H994" s="47"/>
      <c r="I994" s="47"/>
      <c r="J994" s="47"/>
      <c r="K994" s="47"/>
      <c r="L994" s="47"/>
    </row>
    <row r="995" spans="1:12">
      <c r="A995" s="47">
        <f t="shared" si="31"/>
        <v>-12.700866112198804</v>
      </c>
      <c r="B995" s="47"/>
      <c r="C995" s="47"/>
      <c r="D995" s="47"/>
      <c r="E995" s="47"/>
      <c r="F995" s="47"/>
      <c r="G995" s="47">
        <f t="shared" si="32"/>
        <v>7.5257133284061414E-38</v>
      </c>
      <c r="H995" s="47"/>
      <c r="I995" s="47"/>
      <c r="J995" s="47"/>
      <c r="K995" s="47"/>
      <c r="L995" s="47"/>
    </row>
    <row r="996" spans="1:12">
      <c r="A996" s="47">
        <f t="shared" si="31"/>
        <v>-12.611423393098812</v>
      </c>
      <c r="B996" s="47"/>
      <c r="C996" s="47"/>
      <c r="D996" s="47"/>
      <c r="E996" s="47"/>
      <c r="F996" s="47"/>
      <c r="G996" s="47">
        <f t="shared" si="32"/>
        <v>2.7064950685642753E-37</v>
      </c>
      <c r="H996" s="47"/>
      <c r="I996" s="47"/>
      <c r="J996" s="47"/>
      <c r="K996" s="47"/>
      <c r="L996" s="47"/>
    </row>
    <row r="997" spans="1:12">
      <c r="A997" s="47">
        <f t="shared" si="31"/>
        <v>-12.521980673998822</v>
      </c>
      <c r="B997" s="47"/>
      <c r="C997" s="47"/>
      <c r="D997" s="47"/>
      <c r="E997" s="47"/>
      <c r="F997" s="47"/>
      <c r="G997" s="47">
        <f t="shared" si="32"/>
        <v>9.6203597437151565E-37</v>
      </c>
      <c r="H997" s="47"/>
      <c r="I997" s="47"/>
      <c r="J997" s="47"/>
      <c r="K997" s="47"/>
      <c r="L997" s="47"/>
    </row>
    <row r="998" spans="1:12">
      <c r="A998" s="47">
        <f t="shared" si="31"/>
        <v>-12.43253795489883</v>
      </c>
      <c r="B998" s="47"/>
      <c r="C998" s="47"/>
      <c r="D998" s="47"/>
      <c r="E998" s="47"/>
      <c r="F998" s="47"/>
      <c r="G998" s="47">
        <f t="shared" si="32"/>
        <v>3.3801263964404117E-36</v>
      </c>
      <c r="H998" s="47"/>
      <c r="I998" s="47"/>
      <c r="J998" s="47"/>
      <c r="K998" s="47"/>
      <c r="L998" s="47"/>
    </row>
    <row r="999" spans="1:12">
      <c r="A999" s="47">
        <f t="shared" si="31"/>
        <v>-12.343095235798838</v>
      </c>
      <c r="B999" s="47"/>
      <c r="C999" s="47"/>
      <c r="D999" s="47"/>
      <c r="E999" s="47"/>
      <c r="F999" s="47"/>
      <c r="G999" s="47">
        <f t="shared" si="32"/>
        <v>1.1739903287636937E-35</v>
      </c>
      <c r="H999" s="47"/>
      <c r="I999" s="47"/>
      <c r="J999" s="47"/>
      <c r="K999" s="47"/>
      <c r="L999" s="47"/>
    </row>
    <row r="1000" spans="1:12">
      <c r="A1000" s="47">
        <f t="shared" si="31"/>
        <v>-12.253652516698846</v>
      </c>
      <c r="B1000" s="47"/>
      <c r="C1000" s="47"/>
      <c r="D1000" s="47"/>
      <c r="E1000" s="47"/>
      <c r="F1000" s="47"/>
      <c r="G1000" s="47">
        <f t="shared" si="32"/>
        <v>4.0310464385869123E-35</v>
      </c>
      <c r="H1000" s="47"/>
      <c r="I1000" s="47"/>
      <c r="J1000" s="47"/>
      <c r="K1000" s="47"/>
      <c r="L1000" s="47"/>
    </row>
    <row r="1001" spans="1:12">
      <c r="A1001" s="47">
        <f t="shared" si="31"/>
        <v>-12.164209797598856</v>
      </c>
      <c r="B1001" s="47"/>
      <c r="C1001" s="47"/>
      <c r="D1001" s="47"/>
      <c r="E1001" s="47"/>
      <c r="F1001" s="47"/>
      <c r="G1001" s="47">
        <f t="shared" si="32"/>
        <v>1.3684341857307649E-34</v>
      </c>
      <c r="H1001" s="47"/>
      <c r="I1001" s="47"/>
      <c r="J1001" s="47"/>
      <c r="K1001" s="47"/>
      <c r="L1001" s="47"/>
    </row>
    <row r="1002" spans="1:12">
      <c r="A1002" s="47">
        <f t="shared" si="31"/>
        <v>-12.074767078498864</v>
      </c>
      <c r="B1002" s="47"/>
      <c r="C1002" s="47"/>
      <c r="D1002" s="47"/>
      <c r="E1002" s="47"/>
      <c r="F1002" s="47"/>
      <c r="G1002" s="47">
        <f t="shared" si="32"/>
        <v>4.5931790929744755E-34</v>
      </c>
      <c r="H1002" s="47"/>
      <c r="I1002" s="47"/>
      <c r="J1002" s="47"/>
      <c r="K1002" s="47"/>
      <c r="L1002" s="47"/>
    </row>
    <row r="1003" spans="1:12">
      <c r="A1003" s="47">
        <f t="shared" si="31"/>
        <v>-11.985324359398872</v>
      </c>
      <c r="B1003" s="47"/>
      <c r="C1003" s="47"/>
      <c r="D1003" s="47"/>
      <c r="E1003" s="47"/>
      <c r="F1003" s="47"/>
      <c r="G1003" s="47">
        <f t="shared" si="32"/>
        <v>1.5244603024096889E-33</v>
      </c>
      <c r="H1003" s="47"/>
      <c r="I1003" s="47"/>
      <c r="J1003" s="47"/>
      <c r="K1003" s="47"/>
      <c r="L1003" s="47"/>
    </row>
    <row r="1004" spans="1:12">
      <c r="A1004" s="47">
        <f t="shared" si="31"/>
        <v>-11.89588164029888</v>
      </c>
      <c r="B1004" s="47"/>
      <c r="C1004" s="47"/>
      <c r="D1004" s="47"/>
      <c r="E1004" s="47"/>
      <c r="F1004" s="47"/>
      <c r="G1004" s="47">
        <f t="shared" si="32"/>
        <v>5.0033568899598972E-33</v>
      </c>
      <c r="H1004" s="47"/>
      <c r="I1004" s="47"/>
      <c r="J1004" s="47"/>
      <c r="K1004" s="47"/>
      <c r="L1004" s="47"/>
    </row>
    <row r="1005" spans="1:12">
      <c r="A1005" s="47">
        <f t="shared" si="31"/>
        <v>-11.80643892119889</v>
      </c>
      <c r="B1005" s="47"/>
      <c r="C1005" s="47"/>
      <c r="D1005" s="47"/>
      <c r="E1005" s="47"/>
      <c r="F1005" s="47"/>
      <c r="G1005" s="47">
        <f t="shared" si="32"/>
        <v>1.6239709227582095E-32</v>
      </c>
      <c r="H1005" s="47"/>
      <c r="I1005" s="47"/>
      <c r="J1005" s="47"/>
      <c r="K1005" s="47"/>
      <c r="L1005" s="47"/>
    </row>
    <row r="1006" spans="1:12">
      <c r="A1006" s="47">
        <f t="shared" si="31"/>
        <v>-11.716996202098898</v>
      </c>
      <c r="B1006" s="47"/>
      <c r="C1006" s="47"/>
      <c r="D1006" s="47"/>
      <c r="E1006" s="47"/>
      <c r="F1006" s="47"/>
      <c r="G1006" s="47">
        <f t="shared" si="32"/>
        <v>5.2130831301985764E-32</v>
      </c>
      <c r="H1006" s="47"/>
      <c r="I1006" s="47"/>
      <c r="J1006" s="47"/>
      <c r="K1006" s="47"/>
      <c r="L1006" s="47"/>
    </row>
    <row r="1007" spans="1:12">
      <c r="A1007" s="47">
        <f t="shared" si="31"/>
        <v>-11.627553482998906</v>
      </c>
      <c r="B1007" s="47"/>
      <c r="C1007" s="47"/>
      <c r="D1007" s="47"/>
      <c r="E1007" s="47"/>
      <c r="F1007" s="47"/>
      <c r="G1007" s="47">
        <f t="shared" si="32"/>
        <v>1.6551538938380665E-31</v>
      </c>
      <c r="H1007" s="47"/>
      <c r="I1007" s="47"/>
      <c r="J1007" s="47"/>
      <c r="K1007" s="47"/>
      <c r="L1007" s="47"/>
    </row>
    <row r="1008" spans="1:12">
      <c r="A1008" s="47">
        <f t="shared" si="31"/>
        <v>-11.538110763898914</v>
      </c>
      <c r="B1008" s="47"/>
      <c r="C1008" s="47"/>
      <c r="D1008" s="47"/>
      <c r="E1008" s="47"/>
      <c r="F1008" s="47"/>
      <c r="G1008" s="47">
        <f t="shared" si="32"/>
        <v>5.1980039641195538E-31</v>
      </c>
      <c r="H1008" s="47"/>
      <c r="I1008" s="47"/>
      <c r="J1008" s="47"/>
      <c r="K1008" s="47"/>
      <c r="L1008" s="47"/>
    </row>
    <row r="1009" spans="1:12">
      <c r="A1009" s="47">
        <f t="shared" si="31"/>
        <v>-11.448668044798923</v>
      </c>
      <c r="B1009" s="47"/>
      <c r="C1009" s="47"/>
      <c r="D1009" s="47"/>
      <c r="E1009" s="47"/>
      <c r="F1009" s="47"/>
      <c r="G1009" s="47">
        <f t="shared" si="32"/>
        <v>1.6147897560666076E-30</v>
      </c>
      <c r="H1009" s="47"/>
      <c r="I1009" s="47"/>
      <c r="J1009" s="47"/>
      <c r="K1009" s="47"/>
      <c r="L1009" s="47"/>
    </row>
    <row r="1010" spans="1:12">
      <c r="A1010" s="47">
        <f t="shared" si="31"/>
        <v>-11.359225325698931</v>
      </c>
      <c r="B1010" s="47"/>
      <c r="C1010" s="47"/>
      <c r="D1010" s="47"/>
      <c r="E1010" s="47"/>
      <c r="F1010" s="47"/>
      <c r="G1010" s="47">
        <f t="shared" si="32"/>
        <v>4.9625246162048414E-30</v>
      </c>
      <c r="H1010" s="47"/>
      <c r="I1010" s="47"/>
      <c r="J1010" s="47"/>
      <c r="K1010" s="47"/>
      <c r="L1010" s="47"/>
    </row>
    <row r="1011" spans="1:12">
      <c r="A1011" s="47">
        <f t="shared" si="31"/>
        <v>-11.269782606598939</v>
      </c>
      <c r="B1011" s="47"/>
      <c r="C1011" s="47"/>
      <c r="D1011" s="47"/>
      <c r="E1011" s="47"/>
      <c r="F1011" s="47"/>
      <c r="G1011" s="47">
        <f t="shared" si="32"/>
        <v>1.508767564765529E-29</v>
      </c>
      <c r="H1011" s="47"/>
      <c r="I1011" s="47"/>
      <c r="J1011" s="47"/>
      <c r="K1011" s="47"/>
      <c r="L1011" s="47"/>
    </row>
    <row r="1012" spans="1:12">
      <c r="A1012" s="47">
        <f t="shared" si="31"/>
        <v>-11.180339887498947</v>
      </c>
      <c r="B1012" s="47"/>
      <c r="C1012" s="47"/>
      <c r="D1012" s="47"/>
      <c r="E1012" s="47"/>
      <c r="F1012" s="47"/>
      <c r="G1012" s="47">
        <f t="shared" si="32"/>
        <v>4.5383728348145527E-29</v>
      </c>
      <c r="H1012" s="47"/>
      <c r="I1012" s="47"/>
      <c r="J1012" s="47"/>
      <c r="K1012" s="47"/>
      <c r="L1012" s="47"/>
    </row>
    <row r="1013" spans="1:12">
      <c r="A1013" s="47">
        <f t="shared" si="31"/>
        <v>-11.090897168398957</v>
      </c>
      <c r="B1013" s="47"/>
      <c r="C1013" s="47"/>
      <c r="D1013" s="47"/>
      <c r="E1013" s="47"/>
      <c r="F1013" s="47"/>
      <c r="G1013" s="47">
        <f t="shared" si="32"/>
        <v>1.3507062008377158E-28</v>
      </c>
      <c r="H1013" s="47"/>
      <c r="I1013" s="47"/>
      <c r="J1013" s="47"/>
      <c r="K1013" s="47"/>
      <c r="L1013" s="47"/>
    </row>
    <row r="1014" spans="1:12">
      <c r="A1014" s="47">
        <f t="shared" si="31"/>
        <v>-11.001454449298965</v>
      </c>
      <c r="B1014" s="47"/>
      <c r="C1014" s="47"/>
      <c r="D1014" s="47"/>
      <c r="E1014" s="47"/>
      <c r="F1014" s="47"/>
      <c r="G1014" s="47">
        <f t="shared" si="32"/>
        <v>3.9776702292385178E-28</v>
      </c>
      <c r="H1014" s="47"/>
      <c r="I1014" s="47"/>
      <c r="J1014" s="47"/>
      <c r="K1014" s="47"/>
      <c r="L1014" s="47"/>
    </row>
    <row r="1015" spans="1:12">
      <c r="A1015" s="47">
        <f t="shared" si="31"/>
        <v>-10.912011730198973</v>
      </c>
      <c r="B1015" s="47"/>
      <c r="C1015" s="47"/>
      <c r="D1015" s="47"/>
      <c r="E1015" s="47"/>
      <c r="F1015" s="47"/>
      <c r="G1015" s="47">
        <f t="shared" si="32"/>
        <v>1.1591179652390454E-27</v>
      </c>
      <c r="H1015" s="47"/>
      <c r="I1015" s="47"/>
      <c r="J1015" s="47"/>
      <c r="K1015" s="47"/>
      <c r="L1015" s="47"/>
    </row>
    <row r="1016" spans="1:12">
      <c r="A1016" s="47">
        <f t="shared" ref="A1016:A1079" si="33">($A334-G$198)/G$201</f>
        <v>-10.822569011098981</v>
      </c>
      <c r="B1016" s="47"/>
      <c r="C1016" s="47"/>
      <c r="D1016" s="47"/>
      <c r="E1016" s="47"/>
      <c r="F1016" s="47"/>
      <c r="G1016" s="47">
        <f t="shared" ref="G1016:G1079" si="34">G334/$G$455</f>
        <v>3.3425727369684659E-27</v>
      </c>
      <c r="H1016" s="47"/>
      <c r="I1016" s="47"/>
      <c r="J1016" s="47"/>
      <c r="K1016" s="47"/>
      <c r="L1016" s="47"/>
    </row>
    <row r="1017" spans="1:12">
      <c r="A1017" s="47">
        <f t="shared" si="33"/>
        <v>-10.733126291998991</v>
      </c>
      <c r="B1017" s="47"/>
      <c r="C1017" s="47"/>
      <c r="D1017" s="47"/>
      <c r="E1017" s="47"/>
      <c r="F1017" s="47"/>
      <c r="G1017" s="47">
        <f t="shared" si="34"/>
        <v>9.5391883493483082E-27</v>
      </c>
      <c r="H1017" s="47"/>
      <c r="I1017" s="47"/>
      <c r="J1017" s="47"/>
      <c r="K1017" s="47"/>
      <c r="L1017" s="47"/>
    </row>
    <row r="1018" spans="1:12">
      <c r="A1018" s="47">
        <f t="shared" si="33"/>
        <v>-10.643683572898999</v>
      </c>
      <c r="B1018" s="47"/>
      <c r="C1018" s="47"/>
      <c r="D1018" s="47"/>
      <c r="E1018" s="47"/>
      <c r="F1018" s="47"/>
      <c r="G1018" s="47">
        <f t="shared" si="34"/>
        <v>2.6942745719533199E-26</v>
      </c>
      <c r="H1018" s="47"/>
      <c r="I1018" s="47"/>
      <c r="J1018" s="47"/>
      <c r="K1018" s="47"/>
      <c r="L1018" s="47"/>
    </row>
    <row r="1019" spans="1:12">
      <c r="A1019" s="47">
        <f t="shared" si="33"/>
        <v>-10.554240853799007</v>
      </c>
      <c r="B1019" s="47"/>
      <c r="C1019" s="47"/>
      <c r="D1019" s="47"/>
      <c r="E1019" s="47"/>
      <c r="F1019" s="47"/>
      <c r="G1019" s="47">
        <f t="shared" si="34"/>
        <v>7.5317220988695413E-26</v>
      </c>
      <c r="H1019" s="47"/>
      <c r="I1019" s="47"/>
      <c r="J1019" s="47"/>
      <c r="K1019" s="47"/>
      <c r="L1019" s="47"/>
    </row>
    <row r="1020" spans="1:12">
      <c r="A1020" s="47">
        <f t="shared" si="33"/>
        <v>-10.464798134699015</v>
      </c>
      <c r="B1020" s="47"/>
      <c r="C1020" s="47"/>
      <c r="D1020" s="47"/>
      <c r="E1020" s="47"/>
      <c r="F1020" s="47"/>
      <c r="G1020" s="47">
        <f t="shared" si="34"/>
        <v>2.0839652123188033E-25</v>
      </c>
      <c r="H1020" s="47"/>
      <c r="I1020" s="47"/>
      <c r="J1020" s="47"/>
      <c r="K1020" s="47"/>
      <c r="L1020" s="47"/>
    </row>
    <row r="1021" spans="1:12">
      <c r="A1021" s="47">
        <f t="shared" si="33"/>
        <v>-10.375355415599024</v>
      </c>
      <c r="B1021" s="47"/>
      <c r="C1021" s="47"/>
      <c r="D1021" s="47"/>
      <c r="E1021" s="47"/>
      <c r="F1021" s="47"/>
      <c r="G1021" s="47">
        <f t="shared" si="34"/>
        <v>5.7075763650819147E-25</v>
      </c>
      <c r="H1021" s="47"/>
      <c r="I1021" s="47"/>
      <c r="J1021" s="47"/>
      <c r="K1021" s="47"/>
      <c r="L1021" s="47"/>
    </row>
    <row r="1022" spans="1:12">
      <c r="A1022" s="47">
        <f t="shared" si="33"/>
        <v>-10.285912696499032</v>
      </c>
      <c r="B1022" s="47"/>
      <c r="C1022" s="47"/>
      <c r="D1022" s="47"/>
      <c r="E1022" s="47"/>
      <c r="F1022" s="47"/>
      <c r="G1022" s="47">
        <f t="shared" si="34"/>
        <v>1.5473873700889397E-24</v>
      </c>
      <c r="H1022" s="47"/>
      <c r="I1022" s="47"/>
      <c r="J1022" s="47"/>
      <c r="K1022" s="47"/>
      <c r="L1022" s="47"/>
    </row>
    <row r="1023" spans="1:12">
      <c r="A1023" s="47">
        <f t="shared" si="33"/>
        <v>-10.19646997739904</v>
      </c>
      <c r="B1023" s="47"/>
      <c r="C1023" s="47"/>
      <c r="D1023" s="47"/>
      <c r="E1023" s="47"/>
      <c r="F1023" s="47"/>
      <c r="G1023" s="47">
        <f t="shared" si="34"/>
        <v>4.1529146329591354E-24</v>
      </c>
      <c r="H1023" s="47"/>
      <c r="I1023" s="47"/>
      <c r="J1023" s="47"/>
      <c r="K1023" s="47"/>
      <c r="L1023" s="47"/>
    </row>
    <row r="1024" spans="1:12">
      <c r="A1024" s="47">
        <f t="shared" si="33"/>
        <v>-10.107027258299048</v>
      </c>
      <c r="B1024" s="47"/>
      <c r="C1024" s="47"/>
      <c r="D1024" s="47"/>
      <c r="E1024" s="47"/>
      <c r="F1024" s="47"/>
      <c r="G1024" s="47">
        <f t="shared" si="34"/>
        <v>1.1034021360563015E-23</v>
      </c>
      <c r="H1024" s="47"/>
      <c r="I1024" s="47"/>
      <c r="J1024" s="47"/>
      <c r="K1024" s="47"/>
      <c r="L1024" s="47"/>
    </row>
    <row r="1025" spans="1:12">
      <c r="A1025" s="47">
        <f t="shared" si="33"/>
        <v>-10.017584539199058</v>
      </c>
      <c r="B1025" s="47"/>
      <c r="C1025" s="47"/>
      <c r="D1025" s="47"/>
      <c r="E1025" s="47"/>
      <c r="F1025" s="47"/>
      <c r="G1025" s="47">
        <f t="shared" si="34"/>
        <v>2.9024273578871836E-23</v>
      </c>
      <c r="H1025" s="47"/>
      <c r="I1025" s="47"/>
      <c r="J1025" s="47"/>
      <c r="K1025" s="47"/>
      <c r="L1025" s="47"/>
    </row>
    <row r="1026" spans="1:12">
      <c r="A1026" s="47">
        <f t="shared" si="33"/>
        <v>-9.9281418200990661</v>
      </c>
      <c r="B1026" s="47"/>
      <c r="C1026" s="47"/>
      <c r="D1026" s="47"/>
      <c r="E1026" s="47"/>
      <c r="F1026" s="47"/>
      <c r="G1026" s="47">
        <f t="shared" si="34"/>
        <v>7.5588395939222565E-23</v>
      </c>
      <c r="H1026" s="47"/>
      <c r="I1026" s="47"/>
      <c r="J1026" s="47"/>
      <c r="K1026" s="47"/>
      <c r="L1026" s="47"/>
    </row>
    <row r="1027" spans="1:12">
      <c r="A1027" s="47">
        <f t="shared" si="33"/>
        <v>-9.8386991009990741</v>
      </c>
      <c r="B1027" s="47"/>
      <c r="C1027" s="47"/>
      <c r="D1027" s="47"/>
      <c r="E1027" s="47"/>
      <c r="F1027" s="47"/>
      <c r="G1027" s="47">
        <f t="shared" si="34"/>
        <v>1.9491007810042321E-22</v>
      </c>
      <c r="H1027" s="47"/>
      <c r="I1027" s="47"/>
      <c r="J1027" s="47"/>
      <c r="K1027" s="47"/>
      <c r="L1027" s="47"/>
    </row>
    <row r="1028" spans="1:12">
      <c r="A1028" s="47">
        <f t="shared" si="33"/>
        <v>-9.7492563818990821</v>
      </c>
      <c r="B1028" s="47"/>
      <c r="C1028" s="47"/>
      <c r="D1028" s="47"/>
      <c r="E1028" s="47"/>
      <c r="F1028" s="47"/>
      <c r="G1028" s="47">
        <f t="shared" si="34"/>
        <v>4.976427525968259E-22</v>
      </c>
      <c r="H1028" s="47"/>
      <c r="I1028" s="47"/>
      <c r="J1028" s="47"/>
      <c r="K1028" s="47"/>
      <c r="L1028" s="47"/>
    </row>
    <row r="1029" spans="1:12">
      <c r="A1029" s="47">
        <f t="shared" si="33"/>
        <v>-9.6598136627990918</v>
      </c>
      <c r="B1029" s="47"/>
      <c r="C1029" s="47"/>
      <c r="D1029" s="47"/>
      <c r="E1029" s="47"/>
      <c r="F1029" s="47"/>
      <c r="G1029" s="47">
        <f t="shared" si="34"/>
        <v>1.258124987199036E-21</v>
      </c>
      <c r="H1029" s="47"/>
      <c r="I1029" s="47"/>
      <c r="J1029" s="47"/>
      <c r="K1029" s="47"/>
      <c r="L1029" s="47"/>
    </row>
    <row r="1030" spans="1:12">
      <c r="A1030" s="47">
        <f t="shared" si="33"/>
        <v>-9.5703709436990998</v>
      </c>
      <c r="B1030" s="47"/>
      <c r="C1030" s="47"/>
      <c r="D1030" s="47"/>
      <c r="E1030" s="47"/>
      <c r="F1030" s="47"/>
      <c r="G1030" s="47">
        <f t="shared" si="34"/>
        <v>3.1497115064143849E-21</v>
      </c>
      <c r="H1030" s="47"/>
      <c r="I1030" s="47"/>
      <c r="J1030" s="47"/>
      <c r="K1030" s="47"/>
      <c r="L1030" s="47"/>
    </row>
    <row r="1031" spans="1:12">
      <c r="A1031" s="47">
        <f t="shared" si="33"/>
        <v>-9.4809282245991078</v>
      </c>
      <c r="B1031" s="47"/>
      <c r="C1031" s="47"/>
      <c r="D1031" s="47"/>
      <c r="E1031" s="47"/>
      <c r="F1031" s="47"/>
      <c r="G1031" s="47">
        <f t="shared" si="34"/>
        <v>7.8086597763190076E-21</v>
      </c>
      <c r="H1031" s="47"/>
      <c r="I1031" s="47"/>
      <c r="J1031" s="47"/>
      <c r="K1031" s="47"/>
      <c r="L1031" s="47"/>
    </row>
    <row r="1032" spans="1:12">
      <c r="A1032" s="47">
        <f t="shared" si="33"/>
        <v>-9.3914855054991158</v>
      </c>
      <c r="B1032" s="47"/>
      <c r="C1032" s="47"/>
      <c r="D1032" s="47"/>
      <c r="E1032" s="47"/>
      <c r="F1032" s="47"/>
      <c r="G1032" s="47">
        <f t="shared" si="34"/>
        <v>1.9171606071513853E-20</v>
      </c>
      <c r="H1032" s="47"/>
      <c r="I1032" s="47"/>
      <c r="J1032" s="47"/>
      <c r="K1032" s="47"/>
      <c r="L1032" s="47"/>
    </row>
    <row r="1033" spans="1:12">
      <c r="A1033" s="47">
        <f t="shared" si="33"/>
        <v>-9.3020427863991255</v>
      </c>
      <c r="B1033" s="47"/>
      <c r="C1033" s="47"/>
      <c r="D1033" s="47"/>
      <c r="E1033" s="47"/>
      <c r="F1033" s="47"/>
      <c r="G1033" s="47">
        <f t="shared" si="34"/>
        <v>4.6615891475256651E-20</v>
      </c>
      <c r="H1033" s="47"/>
      <c r="I1033" s="47"/>
      <c r="J1033" s="47"/>
      <c r="K1033" s="47"/>
      <c r="L1033" s="47"/>
    </row>
    <row r="1034" spans="1:12">
      <c r="A1034" s="47">
        <f t="shared" si="33"/>
        <v>-9.2126000672991335</v>
      </c>
      <c r="B1034" s="47"/>
      <c r="C1034" s="47"/>
      <c r="D1034" s="47"/>
      <c r="E1034" s="47"/>
      <c r="F1034" s="47"/>
      <c r="G1034" s="47">
        <f t="shared" si="34"/>
        <v>1.1225867743020975E-19</v>
      </c>
      <c r="H1034" s="47"/>
      <c r="I1034" s="47"/>
      <c r="J1034" s="47"/>
      <c r="K1034" s="47"/>
      <c r="L1034" s="47"/>
    </row>
    <row r="1035" spans="1:12">
      <c r="A1035" s="47">
        <f t="shared" si="33"/>
        <v>-9.1231573481991415</v>
      </c>
      <c r="B1035" s="47"/>
      <c r="C1035" s="47"/>
      <c r="D1035" s="47"/>
      <c r="E1035" s="47"/>
      <c r="F1035" s="47"/>
      <c r="G1035" s="47">
        <f t="shared" si="34"/>
        <v>2.6775211576260077E-19</v>
      </c>
      <c r="H1035" s="47"/>
      <c r="I1035" s="47"/>
      <c r="J1035" s="47"/>
      <c r="K1035" s="47"/>
      <c r="L1035" s="47"/>
    </row>
    <row r="1036" spans="1:12">
      <c r="A1036" s="47">
        <f t="shared" si="33"/>
        <v>-9.0337146290991495</v>
      </c>
      <c r="B1036" s="47"/>
      <c r="C1036" s="47"/>
      <c r="D1036" s="47"/>
      <c r="E1036" s="47"/>
      <c r="F1036" s="47"/>
      <c r="G1036" s="47">
        <f t="shared" si="34"/>
        <v>6.3254191106331494E-19</v>
      </c>
      <c r="H1036" s="47"/>
      <c r="I1036" s="47"/>
      <c r="J1036" s="47"/>
      <c r="K1036" s="47"/>
      <c r="L1036" s="47"/>
    </row>
    <row r="1037" spans="1:12">
      <c r="A1037" s="47">
        <f t="shared" si="33"/>
        <v>-8.9442719099991592</v>
      </c>
      <c r="B1037" s="47"/>
      <c r="C1037" s="47"/>
      <c r="D1037" s="47"/>
      <c r="E1037" s="47"/>
      <c r="F1037" s="47"/>
      <c r="G1037" s="47">
        <f t="shared" si="34"/>
        <v>1.4801480718881528E-18</v>
      </c>
      <c r="H1037" s="47"/>
      <c r="I1037" s="47"/>
      <c r="J1037" s="47"/>
      <c r="K1037" s="47"/>
      <c r="L1037" s="47"/>
    </row>
    <row r="1038" spans="1:12">
      <c r="A1038" s="47">
        <f t="shared" si="33"/>
        <v>-8.8548291908991672</v>
      </c>
      <c r="B1038" s="47"/>
      <c r="C1038" s="47"/>
      <c r="D1038" s="47"/>
      <c r="E1038" s="47"/>
      <c r="F1038" s="47"/>
      <c r="G1038" s="47">
        <f t="shared" si="34"/>
        <v>3.4308067891446995E-18</v>
      </c>
      <c r="H1038" s="47"/>
      <c r="I1038" s="47"/>
      <c r="J1038" s="47"/>
      <c r="K1038" s="47"/>
      <c r="L1038" s="47"/>
    </row>
    <row r="1039" spans="1:12">
      <c r="A1039" s="47">
        <f t="shared" si="33"/>
        <v>-8.7653864717991752</v>
      </c>
      <c r="B1039" s="47"/>
      <c r="C1039" s="47"/>
      <c r="D1039" s="47"/>
      <c r="E1039" s="47"/>
      <c r="F1039" s="47"/>
      <c r="G1039" s="47">
        <f t="shared" si="34"/>
        <v>7.8773129566546203E-18</v>
      </c>
      <c r="H1039" s="47"/>
      <c r="I1039" s="47"/>
      <c r="J1039" s="47"/>
      <c r="K1039" s="47"/>
      <c r="L1039" s="47"/>
    </row>
    <row r="1040" spans="1:12">
      <c r="A1040" s="47">
        <f t="shared" si="33"/>
        <v>-8.6759437526991832</v>
      </c>
      <c r="B1040" s="47"/>
      <c r="C1040" s="47"/>
      <c r="D1040" s="47"/>
      <c r="E1040" s="47"/>
      <c r="F1040" s="47"/>
      <c r="G1040" s="47">
        <f t="shared" si="34"/>
        <v>1.7917025548469586E-17</v>
      </c>
      <c r="H1040" s="47"/>
      <c r="I1040" s="47"/>
      <c r="J1040" s="47"/>
      <c r="K1040" s="47"/>
      <c r="L1040" s="47"/>
    </row>
    <row r="1041" spans="1:12">
      <c r="A1041" s="47">
        <f t="shared" si="33"/>
        <v>-8.5865010335991911</v>
      </c>
      <c r="B1041" s="47"/>
      <c r="C1041" s="47"/>
      <c r="D1041" s="47"/>
      <c r="E1041" s="47"/>
      <c r="F1041" s="47"/>
      <c r="G1041" s="47">
        <f t="shared" si="34"/>
        <v>4.0371479644928248E-17</v>
      </c>
      <c r="H1041" s="47"/>
      <c r="I1041" s="47"/>
      <c r="J1041" s="47"/>
      <c r="K1041" s="47"/>
      <c r="L1041" s="47"/>
    </row>
    <row r="1042" spans="1:12">
      <c r="A1042" s="47">
        <f t="shared" si="33"/>
        <v>-8.4970583144992009</v>
      </c>
      <c r="B1042" s="47"/>
      <c r="C1042" s="47"/>
      <c r="D1042" s="47"/>
      <c r="E1042" s="47"/>
      <c r="F1042" s="47"/>
      <c r="G1042" s="47">
        <f t="shared" si="34"/>
        <v>9.0119561013838862E-17</v>
      </c>
      <c r="H1042" s="47"/>
      <c r="I1042" s="47"/>
      <c r="J1042" s="47"/>
      <c r="K1042" s="47"/>
      <c r="L1042" s="47"/>
    </row>
    <row r="1043" spans="1:12">
      <c r="A1043" s="47">
        <f t="shared" si="33"/>
        <v>-8.4076155953992089</v>
      </c>
      <c r="B1043" s="47"/>
      <c r="C1043" s="47"/>
      <c r="D1043" s="47"/>
      <c r="E1043" s="47"/>
      <c r="F1043" s="47"/>
      <c r="G1043" s="47">
        <f t="shared" si="34"/>
        <v>1.9930287531906456E-16</v>
      </c>
      <c r="H1043" s="47"/>
      <c r="I1043" s="47"/>
      <c r="J1043" s="47"/>
      <c r="K1043" s="47"/>
      <c r="L1043" s="47"/>
    </row>
    <row r="1044" spans="1:12">
      <c r="A1044" s="47">
        <f t="shared" si="33"/>
        <v>-8.3181728762992169</v>
      </c>
      <c r="B1044" s="47"/>
      <c r="C1044" s="47"/>
      <c r="D1044" s="47"/>
      <c r="E1044" s="47"/>
      <c r="F1044" s="47"/>
      <c r="G1044" s="47">
        <f t="shared" si="34"/>
        <v>4.3668910260992813E-16</v>
      </c>
      <c r="H1044" s="47"/>
      <c r="I1044" s="47"/>
      <c r="J1044" s="47"/>
      <c r="K1044" s="47"/>
      <c r="L1044" s="47"/>
    </row>
    <row r="1045" spans="1:12">
      <c r="A1045" s="47">
        <f t="shared" si="33"/>
        <v>-8.2287301571992248</v>
      </c>
      <c r="B1045" s="47"/>
      <c r="C1045" s="47"/>
      <c r="D1045" s="47"/>
      <c r="E1045" s="47"/>
      <c r="F1045" s="47"/>
      <c r="G1045" s="47">
        <f t="shared" si="34"/>
        <v>9.4800229237471134E-16</v>
      </c>
      <c r="H1045" s="47"/>
      <c r="I1045" s="47"/>
      <c r="J1045" s="47"/>
      <c r="K1045" s="47"/>
      <c r="L1045" s="47"/>
    </row>
    <row r="1046" spans="1:12">
      <c r="A1046" s="47">
        <f t="shared" si="33"/>
        <v>-8.1392874380992346</v>
      </c>
      <c r="B1046" s="47"/>
      <c r="C1046" s="47"/>
      <c r="D1046" s="47"/>
      <c r="E1046" s="47"/>
      <c r="F1046" s="47"/>
      <c r="G1046" s="47">
        <f t="shared" si="34"/>
        <v>2.0390992703909142E-15</v>
      </c>
      <c r="H1046" s="47"/>
      <c r="I1046" s="47"/>
      <c r="J1046" s="47"/>
      <c r="K1046" s="47"/>
      <c r="L1046" s="47"/>
    </row>
    <row r="1047" spans="1:12">
      <c r="A1047" s="47">
        <f t="shared" si="33"/>
        <v>-8.0498447189992426</v>
      </c>
      <c r="B1047" s="47"/>
      <c r="C1047" s="47"/>
      <c r="D1047" s="47"/>
      <c r="E1047" s="47"/>
      <c r="F1047" s="47"/>
      <c r="G1047" s="47">
        <f t="shared" si="34"/>
        <v>4.3458303200205772E-15</v>
      </c>
      <c r="H1047" s="47"/>
      <c r="I1047" s="47"/>
      <c r="J1047" s="47"/>
      <c r="K1047" s="47"/>
      <c r="L1047" s="47"/>
    </row>
    <row r="1048" spans="1:12">
      <c r="A1048" s="47">
        <f t="shared" si="33"/>
        <v>-7.9604019998992506</v>
      </c>
      <c r="B1048" s="47"/>
      <c r="C1048" s="47"/>
      <c r="D1048" s="47"/>
      <c r="E1048" s="47"/>
      <c r="F1048" s="47"/>
      <c r="G1048" s="47">
        <f t="shared" si="34"/>
        <v>9.1775298683663605E-15</v>
      </c>
      <c r="H1048" s="47"/>
      <c r="I1048" s="47"/>
      <c r="J1048" s="47"/>
      <c r="K1048" s="47"/>
      <c r="L1048" s="47"/>
    </row>
    <row r="1049" spans="1:12">
      <c r="A1049" s="47">
        <f t="shared" si="33"/>
        <v>-7.8709592807992594</v>
      </c>
      <c r="B1049" s="47"/>
      <c r="C1049" s="47"/>
      <c r="D1049" s="47"/>
      <c r="E1049" s="47"/>
      <c r="F1049" s="47"/>
      <c r="G1049" s="47">
        <f t="shared" si="34"/>
        <v>1.9204831020841135E-14</v>
      </c>
      <c r="H1049" s="47"/>
      <c r="I1049" s="47"/>
      <c r="J1049" s="47"/>
      <c r="K1049" s="47"/>
      <c r="L1049" s="47"/>
    </row>
    <row r="1050" spans="1:12">
      <c r="A1050" s="47">
        <f t="shared" si="33"/>
        <v>-7.7815165616992674</v>
      </c>
      <c r="B1050" s="47"/>
      <c r="C1050" s="47"/>
      <c r="D1050" s="47"/>
      <c r="E1050" s="47"/>
      <c r="F1050" s="47"/>
      <c r="G1050" s="47">
        <f t="shared" si="34"/>
        <v>3.9823514632173464E-14</v>
      </c>
      <c r="H1050" s="47"/>
      <c r="I1050" s="47"/>
      <c r="J1050" s="47"/>
      <c r="K1050" s="47"/>
      <c r="L1050" s="47"/>
    </row>
    <row r="1051" spans="1:12">
      <c r="A1051" s="47">
        <f t="shared" si="33"/>
        <v>-7.6920738425992763</v>
      </c>
      <c r="B1051" s="47"/>
      <c r="C1051" s="47"/>
      <c r="D1051" s="47"/>
      <c r="E1051" s="47"/>
      <c r="F1051" s="47"/>
      <c r="G1051" s="47">
        <f t="shared" si="34"/>
        <v>8.1832466042940603E-14</v>
      </c>
      <c r="H1051" s="47"/>
      <c r="I1051" s="47"/>
      <c r="J1051" s="47"/>
      <c r="K1051" s="47"/>
      <c r="L1051" s="47"/>
    </row>
    <row r="1052" spans="1:12">
      <c r="A1052" s="47">
        <f t="shared" si="33"/>
        <v>-7.6026311234992843</v>
      </c>
      <c r="B1052" s="47"/>
      <c r="C1052" s="47"/>
      <c r="D1052" s="47"/>
      <c r="E1052" s="47"/>
      <c r="F1052" s="47"/>
      <c r="G1052" s="47">
        <f t="shared" si="34"/>
        <v>1.6664065812380444E-13</v>
      </c>
      <c r="H1052" s="47"/>
      <c r="I1052" s="47"/>
      <c r="J1052" s="47"/>
      <c r="K1052" s="47"/>
      <c r="L1052" s="47"/>
    </row>
    <row r="1053" spans="1:12">
      <c r="A1053" s="47">
        <f t="shared" si="33"/>
        <v>-7.5131884043992931</v>
      </c>
      <c r="B1053" s="47"/>
      <c r="C1053" s="47"/>
      <c r="D1053" s="47"/>
      <c r="E1053" s="47"/>
      <c r="F1053" s="47"/>
      <c r="G1053" s="47">
        <f t="shared" si="34"/>
        <v>3.3629289440648189E-13</v>
      </c>
      <c r="H1053" s="47"/>
      <c r="I1053" s="47"/>
      <c r="J1053" s="47"/>
      <c r="K1053" s="47"/>
      <c r="L1053" s="47"/>
    </row>
    <row r="1054" spans="1:12">
      <c r="A1054" s="47">
        <f t="shared" si="33"/>
        <v>-7.4237456852993011</v>
      </c>
      <c r="B1054" s="47"/>
      <c r="C1054" s="47"/>
      <c r="D1054" s="47"/>
      <c r="E1054" s="47"/>
      <c r="F1054" s="47"/>
      <c r="G1054" s="47">
        <f t="shared" si="34"/>
        <v>6.7258578881296803E-13</v>
      </c>
      <c r="H1054" s="47"/>
      <c r="I1054" s="47"/>
      <c r="J1054" s="47"/>
      <c r="K1054" s="47"/>
      <c r="L1054" s="47"/>
    </row>
    <row r="1055" spans="1:12">
      <c r="A1055" s="47">
        <f t="shared" si="33"/>
        <v>-7.33430296619931</v>
      </c>
      <c r="B1055" s="47"/>
      <c r="C1055" s="47"/>
      <c r="D1055" s="47"/>
      <c r="E1055" s="47"/>
      <c r="F1055" s="47"/>
      <c r="G1055" s="47">
        <f t="shared" si="34"/>
        <v>1.3331611171114241E-12</v>
      </c>
      <c r="H1055" s="47"/>
      <c r="I1055" s="47"/>
      <c r="J1055" s="47"/>
      <c r="K1055" s="47"/>
      <c r="L1055" s="47"/>
    </row>
    <row r="1056" spans="1:12">
      <c r="A1056" s="47">
        <f t="shared" si="33"/>
        <v>-7.244860247099318</v>
      </c>
      <c r="B1056" s="47"/>
      <c r="C1056" s="47"/>
      <c r="D1056" s="47"/>
      <c r="E1056" s="47"/>
      <c r="F1056" s="47"/>
      <c r="G1056" s="47">
        <f t="shared" si="34"/>
        <v>2.6189910703016728E-12</v>
      </c>
      <c r="H1056" s="47"/>
      <c r="I1056" s="47"/>
      <c r="J1056" s="47"/>
      <c r="K1056" s="47"/>
      <c r="L1056" s="47"/>
    </row>
    <row r="1057" spans="1:12">
      <c r="A1057" s="47">
        <f t="shared" si="33"/>
        <v>-7.1554175279993268</v>
      </c>
      <c r="B1057" s="47"/>
      <c r="C1057" s="47"/>
      <c r="D1057" s="47"/>
      <c r="E1057" s="47"/>
      <c r="F1057" s="47"/>
      <c r="G1057" s="47">
        <f t="shared" si="34"/>
        <v>5.0993296721755131E-12</v>
      </c>
      <c r="H1057" s="47"/>
      <c r="I1057" s="47"/>
      <c r="J1057" s="47"/>
      <c r="K1057" s="47"/>
      <c r="L1057" s="47"/>
    </row>
    <row r="1058" spans="1:12">
      <c r="A1058" s="47">
        <f t="shared" si="33"/>
        <v>-7.0659748088993348</v>
      </c>
      <c r="B1058" s="47"/>
      <c r="C1058" s="47"/>
      <c r="D1058" s="47"/>
      <c r="E1058" s="47"/>
      <c r="F1058" s="47"/>
      <c r="G1058" s="47">
        <f t="shared" si="34"/>
        <v>9.8408116480584553E-12</v>
      </c>
      <c r="H1058" s="47"/>
      <c r="I1058" s="47"/>
      <c r="J1058" s="47"/>
      <c r="K1058" s="47"/>
      <c r="L1058" s="47"/>
    </row>
    <row r="1059" spans="1:12">
      <c r="A1059" s="47">
        <f t="shared" si="33"/>
        <v>-6.9765320897993437</v>
      </c>
      <c r="B1059" s="47"/>
      <c r="C1059" s="47"/>
      <c r="D1059" s="47"/>
      <c r="E1059" s="47"/>
      <c r="F1059" s="47"/>
      <c r="G1059" s="47">
        <f t="shared" si="34"/>
        <v>1.8823412977971665E-11</v>
      </c>
      <c r="H1059" s="47"/>
      <c r="I1059" s="47"/>
      <c r="J1059" s="47"/>
      <c r="K1059" s="47"/>
      <c r="L1059" s="47"/>
    </row>
    <row r="1060" spans="1:12">
      <c r="A1060" s="47">
        <f t="shared" si="33"/>
        <v>-6.8870893706993517</v>
      </c>
      <c r="B1060" s="47"/>
      <c r="C1060" s="47"/>
      <c r="D1060" s="47"/>
      <c r="E1060" s="47"/>
      <c r="F1060" s="47"/>
      <c r="G1060" s="47">
        <f t="shared" si="34"/>
        <v>3.5688320559391644E-11</v>
      </c>
      <c r="H1060" s="47"/>
      <c r="I1060" s="47"/>
      <c r="J1060" s="47"/>
      <c r="K1060" s="47"/>
      <c r="L1060" s="47"/>
    </row>
    <row r="1061" spans="1:12">
      <c r="A1061" s="47">
        <f t="shared" si="33"/>
        <v>-6.7976466515993605</v>
      </c>
      <c r="B1061" s="47"/>
      <c r="C1061" s="47"/>
      <c r="D1061" s="47"/>
      <c r="E1061" s="47"/>
      <c r="F1061" s="47"/>
      <c r="G1061" s="47">
        <f t="shared" si="34"/>
        <v>6.7069430016789325E-11</v>
      </c>
      <c r="H1061" s="47"/>
      <c r="I1061" s="47"/>
      <c r="J1061" s="47"/>
      <c r="K1061" s="47"/>
      <c r="L1061" s="47"/>
    </row>
    <row r="1062" spans="1:12">
      <c r="A1062" s="47">
        <f t="shared" si="33"/>
        <v>-6.7082039324993685</v>
      </c>
      <c r="B1062" s="47"/>
      <c r="C1062" s="47"/>
      <c r="D1062" s="47"/>
      <c r="E1062" s="47"/>
      <c r="F1062" s="47"/>
      <c r="G1062" s="47">
        <f t="shared" si="34"/>
        <v>1.2494076677413168E-10</v>
      </c>
      <c r="H1062" s="47"/>
      <c r="I1062" s="47"/>
      <c r="J1062" s="47"/>
      <c r="K1062" s="47"/>
      <c r="L1062" s="47"/>
    </row>
    <row r="1063" spans="1:12">
      <c r="A1063" s="47">
        <f t="shared" si="33"/>
        <v>-6.6187612133993774</v>
      </c>
      <c r="B1063" s="47"/>
      <c r="C1063" s="47"/>
      <c r="D1063" s="47"/>
      <c r="E1063" s="47"/>
      <c r="F1063" s="47"/>
      <c r="G1063" s="47">
        <f t="shared" si="34"/>
        <v>2.3071448409995723E-10</v>
      </c>
      <c r="H1063" s="47"/>
      <c r="I1063" s="47"/>
      <c r="J1063" s="47"/>
      <c r="K1063" s="47"/>
      <c r="L1063" s="47"/>
    </row>
    <row r="1064" spans="1:12">
      <c r="A1064" s="47">
        <f t="shared" si="33"/>
        <v>-6.5293184942993854</v>
      </c>
      <c r="B1064" s="47"/>
      <c r="C1064" s="47"/>
      <c r="D1064" s="47"/>
      <c r="E1064" s="47"/>
      <c r="F1064" s="47"/>
      <c r="G1064" s="47">
        <f t="shared" si="34"/>
        <v>4.223248183524638E-10</v>
      </c>
      <c r="H1064" s="47"/>
      <c r="I1064" s="47"/>
      <c r="J1064" s="47"/>
      <c r="K1064" s="47"/>
      <c r="L1064" s="47"/>
    </row>
    <row r="1065" spans="1:12">
      <c r="A1065" s="47">
        <f t="shared" si="33"/>
        <v>-6.4398757751993942</v>
      </c>
      <c r="B1065" s="47"/>
      <c r="C1065" s="47"/>
      <c r="D1065" s="47"/>
      <c r="E1065" s="47"/>
      <c r="F1065" s="47"/>
      <c r="G1065" s="47">
        <f t="shared" si="34"/>
        <v>7.6635346251599055E-10</v>
      </c>
      <c r="H1065" s="47"/>
      <c r="I1065" s="47"/>
      <c r="J1065" s="47"/>
      <c r="K1065" s="47"/>
      <c r="L1065" s="47"/>
    </row>
    <row r="1066" spans="1:12">
      <c r="A1066" s="47">
        <f t="shared" si="33"/>
        <v>-6.3504330560994022</v>
      </c>
      <c r="B1066" s="47"/>
      <c r="C1066" s="47"/>
      <c r="D1066" s="47"/>
      <c r="E1066" s="47"/>
      <c r="F1066" s="47"/>
      <c r="G1066" s="47">
        <f t="shared" si="34"/>
        <v>1.3785799716768213E-9</v>
      </c>
      <c r="H1066" s="47"/>
      <c r="I1066" s="47"/>
      <c r="J1066" s="47"/>
      <c r="K1066" s="47"/>
      <c r="L1066" s="47"/>
    </row>
    <row r="1067" spans="1:12">
      <c r="A1067" s="47">
        <f t="shared" si="33"/>
        <v>-6.2609903369994111</v>
      </c>
      <c r="B1067" s="47"/>
      <c r="C1067" s="47"/>
      <c r="D1067" s="47"/>
      <c r="E1067" s="47"/>
      <c r="F1067" s="47"/>
      <c r="G1067" s="47">
        <f t="shared" si="34"/>
        <v>2.4584676161569712E-9</v>
      </c>
      <c r="H1067" s="47"/>
      <c r="I1067" s="47"/>
      <c r="J1067" s="47"/>
      <c r="K1067" s="47"/>
      <c r="L1067" s="47"/>
    </row>
    <row r="1068" spans="1:12">
      <c r="A1068" s="47">
        <f t="shared" si="33"/>
        <v>-6.1715476178994191</v>
      </c>
      <c r="B1068" s="47"/>
      <c r="C1068" s="47"/>
      <c r="D1068" s="47"/>
      <c r="E1068" s="47"/>
      <c r="F1068" s="47"/>
      <c r="G1068" s="47">
        <f t="shared" si="34"/>
        <v>4.3464620838134656E-9</v>
      </c>
      <c r="H1068" s="47"/>
      <c r="I1068" s="47"/>
      <c r="J1068" s="47"/>
      <c r="K1068" s="47"/>
      <c r="L1068" s="47"/>
    </row>
    <row r="1069" spans="1:12">
      <c r="A1069" s="47">
        <f t="shared" si="33"/>
        <v>-6.0821048987994279</v>
      </c>
      <c r="B1069" s="47"/>
      <c r="C1069" s="47"/>
      <c r="D1069" s="47"/>
      <c r="E1069" s="47"/>
      <c r="F1069" s="47"/>
      <c r="G1069" s="47">
        <f t="shared" si="34"/>
        <v>7.618249476574193E-9</v>
      </c>
      <c r="H1069" s="47"/>
      <c r="I1069" s="47"/>
      <c r="J1069" s="47"/>
      <c r="K1069" s="47"/>
      <c r="L1069" s="47"/>
    </row>
    <row r="1070" spans="1:12">
      <c r="A1070" s="47">
        <f t="shared" si="33"/>
        <v>-5.9926621796994359</v>
      </c>
      <c r="B1070" s="47"/>
      <c r="C1070" s="47"/>
      <c r="D1070" s="47"/>
      <c r="E1070" s="47"/>
      <c r="F1070" s="47"/>
      <c r="G1070" s="47">
        <f t="shared" si="34"/>
        <v>1.3238269582243403E-8</v>
      </c>
      <c r="H1070" s="47"/>
      <c r="I1070" s="47"/>
      <c r="J1070" s="47"/>
      <c r="K1070" s="47"/>
      <c r="L1070" s="47"/>
    </row>
    <row r="1071" spans="1:12">
      <c r="A1071" s="47">
        <f t="shared" si="33"/>
        <v>-5.9032194605994448</v>
      </c>
      <c r="B1071" s="47"/>
      <c r="C1071" s="47"/>
      <c r="D1071" s="47"/>
      <c r="E1071" s="47"/>
      <c r="F1071" s="47"/>
      <c r="G1071" s="47">
        <f t="shared" si="34"/>
        <v>2.2807236182452173E-8</v>
      </c>
      <c r="H1071" s="47"/>
      <c r="I1071" s="47"/>
      <c r="J1071" s="47"/>
      <c r="K1071" s="47"/>
      <c r="L1071" s="47"/>
    </row>
    <row r="1072" spans="1:12">
      <c r="A1072" s="47">
        <f t="shared" si="33"/>
        <v>-5.8137767414994528</v>
      </c>
      <c r="B1072" s="47"/>
      <c r="C1072" s="47"/>
      <c r="D1072" s="47"/>
      <c r="E1072" s="47"/>
      <c r="F1072" s="47"/>
      <c r="G1072" s="47">
        <f t="shared" si="34"/>
        <v>3.8957225046783018E-8</v>
      </c>
      <c r="H1072" s="47"/>
      <c r="I1072" s="47"/>
      <c r="J1072" s="47"/>
      <c r="K1072" s="47"/>
      <c r="L1072" s="47"/>
    </row>
    <row r="1073" spans="1:12">
      <c r="A1073" s="47">
        <f t="shared" si="33"/>
        <v>-5.7243340223994617</v>
      </c>
      <c r="B1073" s="47"/>
      <c r="C1073" s="47"/>
      <c r="D1073" s="47"/>
      <c r="E1073" s="47"/>
      <c r="F1073" s="47"/>
      <c r="G1073" s="47">
        <f t="shared" si="34"/>
        <v>6.5975945643745153E-8</v>
      </c>
      <c r="H1073" s="47"/>
      <c r="I1073" s="47"/>
      <c r="J1073" s="47"/>
      <c r="K1073" s="47"/>
      <c r="L1073" s="47"/>
    </row>
    <row r="1074" spans="1:12">
      <c r="A1074" s="47">
        <f t="shared" si="33"/>
        <v>-5.6348913032994696</v>
      </c>
      <c r="B1074" s="47"/>
      <c r="C1074" s="47"/>
      <c r="D1074" s="47"/>
      <c r="E1074" s="47"/>
      <c r="F1074" s="47"/>
      <c r="G1074" s="47">
        <f t="shared" si="34"/>
        <v>1.1078313867452447E-7</v>
      </c>
      <c r="H1074" s="47"/>
      <c r="I1074" s="47"/>
      <c r="J1074" s="47"/>
      <c r="K1074" s="47"/>
      <c r="L1074" s="47"/>
    </row>
    <row r="1075" spans="1:12">
      <c r="A1075" s="47">
        <f t="shared" si="33"/>
        <v>-5.5454485841994785</v>
      </c>
      <c r="B1075" s="47"/>
      <c r="C1075" s="47"/>
      <c r="D1075" s="47"/>
      <c r="E1075" s="47"/>
      <c r="F1075" s="47"/>
      <c r="G1075" s="47">
        <f t="shared" si="34"/>
        <v>1.8444214045279884E-7</v>
      </c>
      <c r="H1075" s="47"/>
      <c r="I1075" s="47"/>
      <c r="J1075" s="47"/>
      <c r="K1075" s="47"/>
      <c r="L1075" s="47"/>
    </row>
    <row r="1076" spans="1:12">
      <c r="A1076" s="47">
        <f t="shared" si="33"/>
        <v>-5.4560058650994865</v>
      </c>
      <c r="B1076" s="47"/>
      <c r="C1076" s="47"/>
      <c r="D1076" s="47"/>
      <c r="E1076" s="47"/>
      <c r="F1076" s="47"/>
      <c r="G1076" s="47">
        <f t="shared" si="34"/>
        <v>3.0447591439827308E-7</v>
      </c>
      <c r="H1076" s="47"/>
      <c r="I1076" s="47"/>
      <c r="J1076" s="47"/>
      <c r="K1076" s="47"/>
      <c r="L1076" s="47"/>
    </row>
    <row r="1077" spans="1:12">
      <c r="A1077" s="47">
        <f t="shared" si="33"/>
        <v>-5.3665631459994954</v>
      </c>
      <c r="B1077" s="47"/>
      <c r="C1077" s="47"/>
      <c r="D1077" s="47"/>
      <c r="E1077" s="47"/>
      <c r="F1077" s="47"/>
      <c r="G1077" s="47">
        <f t="shared" si="34"/>
        <v>4.9837899672559733E-7</v>
      </c>
      <c r="H1077" s="47"/>
      <c r="I1077" s="47"/>
      <c r="J1077" s="47"/>
      <c r="K1077" s="47"/>
      <c r="L1077" s="47"/>
    </row>
    <row r="1078" spans="1:12">
      <c r="A1078" s="47">
        <f t="shared" si="33"/>
        <v>-5.2771204268995033</v>
      </c>
      <c r="B1078" s="47"/>
      <c r="C1078" s="47"/>
      <c r="D1078" s="47"/>
      <c r="E1078" s="47"/>
      <c r="F1078" s="47"/>
      <c r="G1078" s="47">
        <f t="shared" si="34"/>
        <v>8.0888737688448181E-7</v>
      </c>
      <c r="H1078" s="47"/>
      <c r="I1078" s="47"/>
      <c r="J1078" s="47"/>
      <c r="K1078" s="47"/>
      <c r="L1078" s="47"/>
    </row>
    <row r="1079" spans="1:12">
      <c r="A1079" s="47">
        <f t="shared" si="33"/>
        <v>-5.1876777077995122</v>
      </c>
      <c r="B1079" s="47"/>
      <c r="C1079" s="47"/>
      <c r="D1079" s="47"/>
      <c r="E1079" s="47"/>
      <c r="F1079" s="47"/>
      <c r="G1079" s="47">
        <f t="shared" si="34"/>
        <v>1.3018031221734464E-6</v>
      </c>
      <c r="H1079" s="47"/>
      <c r="I1079" s="47"/>
      <c r="J1079" s="47"/>
      <c r="K1079" s="47"/>
      <c r="L1079" s="47"/>
    </row>
    <row r="1080" spans="1:12">
      <c r="A1080" s="47">
        <f t="shared" ref="A1080:A1143" si="35">($A398-G$198)/G$201</f>
        <v>-5.0982349886995202</v>
      </c>
      <c r="B1080" s="47"/>
      <c r="C1080" s="47"/>
      <c r="D1080" s="47"/>
      <c r="E1080" s="47"/>
      <c r="F1080" s="47"/>
      <c r="G1080" s="47">
        <f t="shared" ref="G1080:G1143" si="36">G398/$G$455</f>
        <v>2.0774889203596926E-6</v>
      </c>
      <c r="H1080" s="47"/>
      <c r="I1080" s="47"/>
      <c r="J1080" s="47"/>
      <c r="K1080" s="47"/>
      <c r="L1080" s="47"/>
    </row>
    <row r="1081" spans="1:12">
      <c r="A1081" s="47">
        <f t="shared" si="35"/>
        <v>-5.0087922695995291</v>
      </c>
      <c r="B1081" s="47"/>
      <c r="C1081" s="47"/>
      <c r="D1081" s="47"/>
      <c r="E1081" s="47"/>
      <c r="F1081" s="47"/>
      <c r="G1081" s="47">
        <f t="shared" si="36"/>
        <v>3.2875726729403782E-6</v>
      </c>
      <c r="H1081" s="47"/>
      <c r="I1081" s="47"/>
      <c r="J1081" s="47"/>
      <c r="K1081" s="47"/>
      <c r="L1081" s="47"/>
    </row>
    <row r="1082" spans="1:12">
      <c r="A1082" s="47">
        <f t="shared" si="35"/>
        <v>-4.919349550499537</v>
      </c>
      <c r="B1082" s="47"/>
      <c r="C1082" s="47"/>
      <c r="D1082" s="47"/>
      <c r="E1082" s="47"/>
      <c r="F1082" s="47"/>
      <c r="G1082" s="47">
        <f t="shared" si="36"/>
        <v>5.1589601944602848E-6</v>
      </c>
      <c r="H1082" s="47"/>
      <c r="I1082" s="47"/>
      <c r="J1082" s="47"/>
      <c r="K1082" s="47"/>
      <c r="L1082" s="47"/>
    </row>
    <row r="1083" spans="1:12">
      <c r="A1083" s="47">
        <f t="shared" si="35"/>
        <v>-4.8299068313995459</v>
      </c>
      <c r="B1083" s="47"/>
      <c r="C1083" s="47"/>
      <c r="D1083" s="47"/>
      <c r="E1083" s="47"/>
      <c r="F1083" s="47"/>
      <c r="G1083" s="47">
        <f t="shared" si="36"/>
        <v>8.0279737719917027E-6</v>
      </c>
      <c r="H1083" s="47"/>
      <c r="I1083" s="47"/>
      <c r="J1083" s="47"/>
      <c r="K1083" s="47"/>
      <c r="L1083" s="47"/>
    </row>
    <row r="1084" spans="1:12">
      <c r="A1084" s="47">
        <f t="shared" si="35"/>
        <v>-4.7404641122995539</v>
      </c>
      <c r="B1084" s="47"/>
      <c r="C1084" s="47"/>
      <c r="D1084" s="47"/>
      <c r="E1084" s="47"/>
      <c r="F1084" s="47"/>
      <c r="G1084" s="47">
        <f t="shared" si="36"/>
        <v>1.2388345313124202E-5</v>
      </c>
      <c r="H1084" s="47"/>
      <c r="I1084" s="47"/>
      <c r="J1084" s="47"/>
      <c r="K1084" s="47"/>
      <c r="L1084" s="47"/>
    </row>
    <row r="1085" spans="1:12">
      <c r="A1085" s="47">
        <f t="shared" si="35"/>
        <v>-4.6510213931995628</v>
      </c>
      <c r="B1085" s="47"/>
      <c r="C1085" s="47"/>
      <c r="D1085" s="47"/>
      <c r="E1085" s="47"/>
      <c r="F1085" s="47"/>
      <c r="G1085" s="47">
        <f t="shared" si="36"/>
        <v>1.8957922373114182E-5</v>
      </c>
      <c r="H1085" s="47"/>
      <c r="I1085" s="47"/>
      <c r="J1085" s="47"/>
      <c r="K1085" s="47"/>
      <c r="L1085" s="47"/>
    </row>
    <row r="1086" spans="1:12">
      <c r="A1086" s="47">
        <f t="shared" si="35"/>
        <v>-4.5615786740995707</v>
      </c>
      <c r="B1086" s="47"/>
      <c r="C1086" s="47"/>
      <c r="D1086" s="47"/>
      <c r="E1086" s="47"/>
      <c r="F1086" s="47"/>
      <c r="G1086" s="47">
        <f t="shared" si="36"/>
        <v>2.877031435517857E-5</v>
      </c>
      <c r="H1086" s="47"/>
      <c r="I1086" s="47"/>
      <c r="J1086" s="47"/>
      <c r="K1086" s="47"/>
      <c r="L1086" s="47"/>
    </row>
    <row r="1087" spans="1:12">
      <c r="A1087" s="47">
        <f t="shared" si="35"/>
        <v>-4.4721359549995796</v>
      </c>
      <c r="B1087" s="47"/>
      <c r="C1087" s="47"/>
      <c r="D1087" s="47"/>
      <c r="E1087" s="47"/>
      <c r="F1087" s="47"/>
      <c r="G1087" s="47">
        <f t="shared" si="36"/>
        <v>4.3299323104543961E-5</v>
      </c>
      <c r="H1087" s="47"/>
      <c r="I1087" s="47"/>
      <c r="J1087" s="47"/>
      <c r="K1087" s="47"/>
      <c r="L1087" s="47"/>
    </row>
    <row r="1088" spans="1:12">
      <c r="A1088" s="47">
        <f t="shared" si="35"/>
        <v>-4.3826932358995876</v>
      </c>
      <c r="B1088" s="47"/>
      <c r="C1088" s="47"/>
      <c r="D1088" s="47"/>
      <c r="E1088" s="47"/>
      <c r="F1088" s="47"/>
      <c r="G1088" s="47">
        <f t="shared" si="36"/>
        <v>6.4625855379916406E-5</v>
      </c>
      <c r="H1088" s="47"/>
      <c r="I1088" s="47"/>
      <c r="J1088" s="47"/>
      <c r="K1088" s="47"/>
      <c r="L1088" s="47"/>
    </row>
    <row r="1089" spans="1:12">
      <c r="A1089" s="47">
        <f t="shared" si="35"/>
        <v>-4.2932505167995956</v>
      </c>
      <c r="B1089" s="47"/>
      <c r="C1089" s="47"/>
      <c r="D1089" s="47"/>
      <c r="E1089" s="47"/>
      <c r="F1089" s="47"/>
      <c r="G1089" s="47">
        <f t="shared" si="36"/>
        <v>9.5659063161361558E-5</v>
      </c>
      <c r="H1089" s="47"/>
      <c r="I1089" s="47"/>
      <c r="J1089" s="47"/>
      <c r="K1089" s="47"/>
      <c r="L1089" s="47"/>
    </row>
    <row r="1090" spans="1:12">
      <c r="A1090" s="47">
        <f t="shared" si="35"/>
        <v>-4.2038077976996044</v>
      </c>
      <c r="B1090" s="47"/>
      <c r="C1090" s="47"/>
      <c r="D1090" s="47"/>
      <c r="E1090" s="47"/>
      <c r="F1090" s="47"/>
      <c r="G1090" s="47">
        <f t="shared" si="36"/>
        <v>1.4042561981323048E-4</v>
      </c>
      <c r="H1090" s="47"/>
      <c r="I1090" s="47"/>
      <c r="J1090" s="47"/>
      <c r="K1090" s="47"/>
      <c r="L1090" s="47"/>
    </row>
    <row r="1091" spans="1:12">
      <c r="A1091" s="47">
        <f t="shared" si="35"/>
        <v>-4.1143650785996124</v>
      </c>
      <c r="B1091" s="47"/>
      <c r="C1091" s="47"/>
      <c r="D1091" s="47"/>
      <c r="E1091" s="47"/>
      <c r="F1091" s="47"/>
      <c r="G1091" s="47">
        <f t="shared" si="36"/>
        <v>2.0444318178690647E-4</v>
      </c>
      <c r="H1091" s="47"/>
      <c r="I1091" s="47"/>
      <c r="J1091" s="47"/>
      <c r="K1091" s="47"/>
      <c r="L1091" s="47"/>
    </row>
    <row r="1092" spans="1:12">
      <c r="A1092" s="47">
        <f t="shared" si="35"/>
        <v>-4.0249223594996213</v>
      </c>
      <c r="B1092" s="47"/>
      <c r="C1092" s="47"/>
      <c r="D1092" s="47"/>
      <c r="E1092" s="47"/>
      <c r="F1092" s="47"/>
      <c r="G1092" s="47">
        <f t="shared" si="36"/>
        <v>2.9519600882402155E-4</v>
      </c>
      <c r="H1092" s="47"/>
      <c r="I1092" s="47"/>
      <c r="J1092" s="47"/>
      <c r="K1092" s="47"/>
      <c r="L1092" s="47"/>
    </row>
    <row r="1093" spans="1:12">
      <c r="A1093" s="47">
        <f t="shared" si="35"/>
        <v>-3.9354796403996297</v>
      </c>
      <c r="B1093" s="47"/>
      <c r="C1093" s="47"/>
      <c r="D1093" s="47"/>
      <c r="E1093" s="47"/>
      <c r="F1093" s="47"/>
      <c r="G1093" s="47">
        <f t="shared" si="36"/>
        <v>4.227321485586717E-4</v>
      </c>
      <c r="H1093" s="47"/>
      <c r="I1093" s="47"/>
      <c r="J1093" s="47"/>
      <c r="K1093" s="47"/>
      <c r="L1093" s="47"/>
    </row>
    <row r="1094" spans="1:12">
      <c r="A1094" s="47">
        <f t="shared" si="35"/>
        <v>-3.8460369212996381</v>
      </c>
      <c r="B1094" s="47"/>
      <c r="C1094" s="47"/>
      <c r="D1094" s="47"/>
      <c r="E1094" s="47"/>
      <c r="F1094" s="47"/>
      <c r="G1094" s="47">
        <f t="shared" si="36"/>
        <v>6.0040218201086503E-4</v>
      </c>
      <c r="H1094" s="47"/>
      <c r="I1094" s="47"/>
      <c r="J1094" s="47"/>
      <c r="K1094" s="47"/>
      <c r="L1094" s="47"/>
    </row>
    <row r="1095" spans="1:12">
      <c r="A1095" s="47">
        <f t="shared" si="35"/>
        <v>-3.7565942021996466</v>
      </c>
      <c r="B1095" s="47"/>
      <c r="C1095" s="47"/>
      <c r="D1095" s="47"/>
      <c r="E1095" s="47"/>
      <c r="F1095" s="47"/>
      <c r="G1095" s="47">
        <f t="shared" si="36"/>
        <v>8.4575884292877295E-4</v>
      </c>
      <c r="H1095" s="47"/>
      <c r="I1095" s="47"/>
      <c r="J1095" s="47"/>
      <c r="K1095" s="47"/>
      <c r="L1095" s="47"/>
    </row>
    <row r="1096" spans="1:12">
      <c r="A1096" s="47">
        <f t="shared" si="35"/>
        <v>-3.667151483099655</v>
      </c>
      <c r="B1096" s="47"/>
      <c r="C1096" s="47"/>
      <c r="D1096" s="47"/>
      <c r="E1096" s="47"/>
      <c r="F1096" s="47"/>
      <c r="G1096" s="47">
        <f t="shared" si="36"/>
        <v>1.1816343642832741E-3</v>
      </c>
      <c r="H1096" s="47"/>
      <c r="I1096" s="47"/>
      <c r="J1096" s="47"/>
      <c r="K1096" s="47"/>
      <c r="L1096" s="47"/>
    </row>
    <row r="1097" spans="1:12">
      <c r="A1097" s="47">
        <f t="shared" si="35"/>
        <v>-3.5777087639996634</v>
      </c>
      <c r="B1097" s="47"/>
      <c r="C1097" s="47"/>
      <c r="D1097" s="47"/>
      <c r="E1097" s="47"/>
      <c r="F1097" s="47"/>
      <c r="G1097" s="47">
        <f t="shared" si="36"/>
        <v>1.6374076190782329E-3</v>
      </c>
      <c r="H1097" s="47"/>
      <c r="I1097" s="47"/>
      <c r="J1097" s="47"/>
      <c r="K1097" s="47"/>
      <c r="L1097" s="47"/>
    </row>
    <row r="1098" spans="1:12">
      <c r="A1098" s="47">
        <f t="shared" si="35"/>
        <v>-3.4882660448996718</v>
      </c>
      <c r="B1098" s="47"/>
      <c r="C1098" s="47"/>
      <c r="D1098" s="47"/>
      <c r="E1098" s="47"/>
      <c r="F1098" s="47"/>
      <c r="G1098" s="47">
        <f t="shared" si="36"/>
        <v>2.2504654480222193E-3</v>
      </c>
      <c r="H1098" s="47"/>
      <c r="I1098" s="47"/>
      <c r="J1098" s="47"/>
      <c r="K1098" s="47"/>
      <c r="L1098" s="47"/>
    </row>
    <row r="1099" spans="1:12">
      <c r="A1099" s="47">
        <f t="shared" si="35"/>
        <v>-3.3988233257996803</v>
      </c>
      <c r="B1099" s="47"/>
      <c r="C1099" s="47"/>
      <c r="D1099" s="47"/>
      <c r="E1099" s="47"/>
      <c r="F1099" s="47"/>
      <c r="G1099" s="47">
        <f t="shared" si="36"/>
        <v>3.0678514833887937E-3</v>
      </c>
      <c r="H1099" s="47"/>
      <c r="I1099" s="47"/>
      <c r="J1099" s="47"/>
      <c r="K1099" s="47"/>
      <c r="L1099" s="47"/>
    </row>
    <row r="1100" spans="1:12">
      <c r="A1100" s="47">
        <f t="shared" si="35"/>
        <v>-3.3093806066996887</v>
      </c>
      <c r="B1100" s="47"/>
      <c r="C1100" s="47"/>
      <c r="D1100" s="47"/>
      <c r="E1100" s="47"/>
      <c r="F1100" s="47"/>
      <c r="G1100" s="47">
        <f t="shared" si="36"/>
        <v>4.1480808789481766E-3</v>
      </c>
      <c r="H1100" s="47"/>
      <c r="I1100" s="47"/>
      <c r="J1100" s="47"/>
      <c r="K1100" s="47"/>
      <c r="L1100" s="47"/>
    </row>
    <row r="1101" spans="1:12">
      <c r="A1101" s="47">
        <f t="shared" si="35"/>
        <v>-3.2199378875996971</v>
      </c>
      <c r="B1101" s="47"/>
      <c r="C1101" s="47"/>
      <c r="D1101" s="47"/>
      <c r="E1101" s="47"/>
      <c r="F1101" s="47"/>
      <c r="G1101" s="47">
        <f t="shared" si="36"/>
        <v>5.5630804311128049E-3</v>
      </c>
      <c r="H1101" s="47"/>
      <c r="I1101" s="47"/>
      <c r="J1101" s="47"/>
      <c r="K1101" s="47"/>
      <c r="L1101" s="47"/>
    </row>
    <row r="1102" spans="1:12">
      <c r="A1102" s="47">
        <f t="shared" si="35"/>
        <v>-3.1304951684997055</v>
      </c>
      <c r="B1102" s="47"/>
      <c r="C1102" s="47"/>
      <c r="D1102" s="47"/>
      <c r="E1102" s="47"/>
      <c r="F1102" s="47"/>
      <c r="G1102" s="47">
        <f t="shared" si="36"/>
        <v>7.400190713015108E-3</v>
      </c>
      <c r="H1102" s="47"/>
      <c r="I1102" s="47"/>
      <c r="J1102" s="47"/>
      <c r="K1102" s="47"/>
      <c r="L1102" s="47"/>
    </row>
    <row r="1103" spans="1:12">
      <c r="A1103" s="47">
        <f t="shared" si="35"/>
        <v>-3.041052449399714</v>
      </c>
      <c r="B1103" s="47"/>
      <c r="C1103" s="47"/>
      <c r="D1103" s="47"/>
      <c r="E1103" s="47"/>
      <c r="F1103" s="47"/>
      <c r="G1103" s="47">
        <f t="shared" si="36"/>
        <v>9.7641405241171899E-3</v>
      </c>
      <c r="H1103" s="47"/>
      <c r="I1103" s="47"/>
      <c r="J1103" s="47"/>
      <c r="K1103" s="47"/>
      <c r="L1103" s="47"/>
    </row>
    <row r="1104" spans="1:12">
      <c r="A1104" s="47">
        <f t="shared" si="35"/>
        <v>-2.9516097302997224</v>
      </c>
      <c r="B1104" s="47"/>
      <c r="C1104" s="47"/>
      <c r="D1104" s="47"/>
      <c r="E1104" s="47"/>
      <c r="F1104" s="47"/>
      <c r="G1104" s="47">
        <f t="shared" si="36"/>
        <v>1.2778875155987557E-2</v>
      </c>
      <c r="H1104" s="47"/>
      <c r="I1104" s="47"/>
      <c r="J1104" s="47"/>
      <c r="K1104" s="47"/>
      <c r="L1104" s="47"/>
    </row>
    <row r="1105" spans="1:12">
      <c r="A1105" s="47">
        <f t="shared" si="35"/>
        <v>-2.8621670111997308</v>
      </c>
      <c r="B1105" s="47"/>
      <c r="C1105" s="47"/>
      <c r="D1105" s="47"/>
      <c r="E1105" s="47"/>
      <c r="F1105" s="47"/>
      <c r="G1105" s="47">
        <f t="shared" si="36"/>
        <v>1.6589090225433294E-2</v>
      </c>
      <c r="H1105" s="47"/>
      <c r="I1105" s="47"/>
      <c r="J1105" s="47"/>
      <c r="K1105" s="47"/>
      <c r="L1105" s="47"/>
    </row>
    <row r="1106" spans="1:12">
      <c r="A1106" s="47">
        <f t="shared" si="35"/>
        <v>-2.7727242920997393</v>
      </c>
      <c r="B1106" s="47"/>
      <c r="C1106" s="47"/>
      <c r="D1106" s="47"/>
      <c r="E1106" s="47"/>
      <c r="F1106" s="47"/>
      <c r="G1106" s="47">
        <f t="shared" si="36"/>
        <v>2.1361294262886635E-2</v>
      </c>
      <c r="H1106" s="47"/>
      <c r="I1106" s="47"/>
      <c r="J1106" s="47"/>
      <c r="K1106" s="47"/>
      <c r="L1106" s="47"/>
    </row>
    <row r="1107" spans="1:12">
      <c r="A1107" s="47">
        <f t="shared" si="35"/>
        <v>-2.6832815729997477</v>
      </c>
      <c r="B1107" s="47"/>
      <c r="C1107" s="47"/>
      <c r="D1107" s="47"/>
      <c r="E1107" s="47"/>
      <c r="F1107" s="47"/>
      <c r="G1107" s="47">
        <f t="shared" si="36"/>
        <v>2.7284198581232565E-2</v>
      </c>
      <c r="H1107" s="47"/>
      <c r="I1107" s="47"/>
      <c r="J1107" s="47"/>
      <c r="K1107" s="47"/>
      <c r="L1107" s="47"/>
    </row>
    <row r="1108" spans="1:12">
      <c r="A1108" s="47">
        <f t="shared" si="35"/>
        <v>-2.5938388538997561</v>
      </c>
      <c r="B1108" s="47"/>
      <c r="C1108" s="47"/>
      <c r="D1108" s="47"/>
      <c r="E1108" s="47"/>
      <c r="F1108" s="47"/>
      <c r="G1108" s="47">
        <f t="shared" si="36"/>
        <v>3.456821539703666E-2</v>
      </c>
      <c r="H1108" s="47"/>
      <c r="I1108" s="47"/>
      <c r="J1108" s="47"/>
      <c r="K1108" s="47"/>
      <c r="L1108" s="47"/>
    </row>
    <row r="1109" spans="1:12">
      <c r="A1109" s="47">
        <f t="shared" si="35"/>
        <v>-2.5043961347997645</v>
      </c>
      <c r="B1109" s="47"/>
      <c r="C1109" s="47"/>
      <c r="D1109" s="47"/>
      <c r="E1109" s="47"/>
      <c r="F1109" s="47"/>
      <c r="G1109" s="47">
        <f t="shared" si="36"/>
        <v>4.3443838269248899E-2</v>
      </c>
      <c r="H1109" s="47"/>
      <c r="I1109" s="47"/>
      <c r="J1109" s="47"/>
      <c r="K1109" s="47"/>
      <c r="L1109" s="47"/>
    </row>
    <row r="1110" spans="1:12">
      <c r="A1110" s="47">
        <f t="shared" si="35"/>
        <v>-2.414953415699773</v>
      </c>
      <c r="B1110" s="47"/>
      <c r="C1110" s="47"/>
      <c r="D1110" s="47"/>
      <c r="E1110" s="47"/>
      <c r="F1110" s="47"/>
      <c r="G1110" s="47">
        <f t="shared" si="36"/>
        <v>5.4158686272875178E-2</v>
      </c>
      <c r="H1110" s="47"/>
      <c r="I1110" s="47"/>
      <c r="J1110" s="47"/>
      <c r="K1110" s="47"/>
      <c r="L1110" s="47"/>
    </row>
    <row r="1111" spans="1:12">
      <c r="A1111" s="47">
        <f t="shared" si="35"/>
        <v>-2.3255106965997814</v>
      </c>
      <c r="B1111" s="47"/>
      <c r="C1111" s="47"/>
      <c r="D1111" s="47"/>
      <c r="E1111" s="47"/>
      <c r="F1111" s="47"/>
      <c r="G1111" s="47">
        <f t="shared" si="36"/>
        <v>6.6973018292796796E-2</v>
      </c>
      <c r="H1111" s="47"/>
      <c r="I1111" s="47"/>
      <c r="J1111" s="47"/>
      <c r="K1111" s="47"/>
      <c r="L1111" s="47"/>
    </row>
    <row r="1112" spans="1:12">
      <c r="A1112" s="47">
        <f t="shared" si="35"/>
        <v>-2.2360679774997898</v>
      </c>
      <c r="B1112" s="47"/>
      <c r="C1112" s="47"/>
      <c r="D1112" s="47"/>
      <c r="E1112" s="47"/>
      <c r="F1112" s="47"/>
      <c r="G1112" s="47">
        <f t="shared" si="36"/>
        <v>8.2153569105830701E-2</v>
      </c>
      <c r="H1112" s="47"/>
      <c r="I1112" s="47"/>
      <c r="J1112" s="47"/>
      <c r="K1112" s="47"/>
      <c r="L1112" s="47"/>
    </row>
    <row r="1113" spans="1:12">
      <c r="A1113" s="47">
        <f t="shared" si="35"/>
        <v>-2.1466252583997978</v>
      </c>
      <c r="B1113" s="47"/>
      <c r="C1113" s="47"/>
      <c r="D1113" s="47"/>
      <c r="E1113" s="47"/>
      <c r="F1113" s="47"/>
      <c r="G1113" s="47">
        <f t="shared" si="36"/>
        <v>9.9965626124351267E-2</v>
      </c>
      <c r="H1113" s="47"/>
      <c r="I1113" s="47"/>
      <c r="J1113" s="47"/>
      <c r="K1113" s="47"/>
      <c r="L1113" s="47"/>
    </row>
    <row r="1114" spans="1:12">
      <c r="A1114" s="47">
        <f t="shared" si="35"/>
        <v>-2.0571825392998062</v>
      </c>
      <c r="B1114" s="47"/>
      <c r="C1114" s="47"/>
      <c r="D1114" s="47"/>
      <c r="E1114" s="47"/>
      <c r="F1114" s="47"/>
      <c r="G1114" s="47">
        <f t="shared" si="36"/>
        <v>0.12066335488137533</v>
      </c>
      <c r="H1114" s="47"/>
      <c r="I1114" s="47"/>
      <c r="J1114" s="47"/>
      <c r="K1114" s="47"/>
      <c r="L1114" s="47"/>
    </row>
    <row r="1115" spans="1:12">
      <c r="A1115" s="47">
        <f t="shared" si="35"/>
        <v>-1.9677398201998149</v>
      </c>
      <c r="B1115" s="47"/>
      <c r="C1115" s="47"/>
      <c r="D1115" s="47"/>
      <c r="E1115" s="47"/>
      <c r="F1115" s="47"/>
      <c r="G1115" s="47">
        <f t="shared" si="36"/>
        <v>0.14447849071322613</v>
      </c>
      <c r="H1115" s="47"/>
      <c r="I1115" s="47"/>
      <c r="J1115" s="47"/>
      <c r="K1115" s="47"/>
      <c r="L1115" s="47"/>
    </row>
    <row r="1116" spans="1:12">
      <c r="A1116" s="47">
        <f t="shared" si="35"/>
        <v>-1.8782971010998233</v>
      </c>
      <c r="B1116" s="47"/>
      <c r="C1116" s="47"/>
      <c r="D1116" s="47"/>
      <c r="E1116" s="47"/>
      <c r="F1116" s="47"/>
      <c r="G1116" s="47">
        <f t="shared" si="36"/>
        <v>0.17160763962444295</v>
      </c>
      <c r="H1116" s="47"/>
      <c r="I1116" s="47"/>
      <c r="J1116" s="47"/>
      <c r="K1116" s="47"/>
      <c r="L1116" s="47"/>
    </row>
    <row r="1117" spans="1:12">
      <c r="A1117" s="47">
        <f t="shared" si="35"/>
        <v>-1.7888543819998317</v>
      </c>
      <c r="B1117" s="47"/>
      <c r="C1117" s="47"/>
      <c r="D1117" s="47"/>
      <c r="E1117" s="47"/>
      <c r="F1117" s="47"/>
      <c r="G1117" s="47">
        <f t="shared" si="36"/>
        <v>0.20219856668793124</v>
      </c>
      <c r="H1117" s="47"/>
      <c r="I1117" s="47"/>
      <c r="J1117" s="47"/>
      <c r="K1117" s="47"/>
      <c r="L1117" s="47"/>
    </row>
    <row r="1118" spans="1:12">
      <c r="A1118" s="47">
        <f t="shared" si="35"/>
        <v>-1.6994116628998401</v>
      </c>
      <c r="B1118" s="47"/>
      <c r="C1118" s="47"/>
      <c r="D1118" s="47"/>
      <c r="E1118" s="47"/>
      <c r="F1118" s="47"/>
      <c r="G1118" s="47">
        <f t="shared" si="36"/>
        <v>0.23633598703784228</v>
      </c>
      <c r="H1118" s="47"/>
      <c r="I1118" s="47"/>
      <c r="J1118" s="47"/>
      <c r="K1118" s="47"/>
      <c r="L1118" s="47"/>
    </row>
    <row r="1119" spans="1:12">
      <c r="A1119" s="47">
        <f t="shared" si="35"/>
        <v>-1.6099689437998486</v>
      </c>
      <c r="B1119" s="47"/>
      <c r="C1119" s="47"/>
      <c r="D1119" s="47"/>
      <c r="E1119" s="47"/>
      <c r="F1119" s="47"/>
      <c r="G1119" s="47">
        <f t="shared" si="36"/>
        <v>0.27402750221198041</v>
      </c>
      <c r="H1119" s="47"/>
      <c r="I1119" s="47"/>
      <c r="J1119" s="47"/>
      <c r="K1119" s="47"/>
      <c r="L1119" s="47"/>
    </row>
    <row r="1120" spans="1:12">
      <c r="A1120" s="47">
        <f t="shared" si="35"/>
        <v>-1.520526224699857</v>
      </c>
      <c r="B1120" s="47"/>
      <c r="C1120" s="47"/>
      <c r="D1120" s="47"/>
      <c r="E1120" s="47"/>
      <c r="F1120" s="47"/>
      <c r="G1120" s="47">
        <f t="shared" si="36"/>
        <v>0.31519043172880118</v>
      </c>
      <c r="H1120" s="47"/>
      <c r="I1120" s="47"/>
      <c r="J1120" s="47"/>
      <c r="K1120" s="47"/>
      <c r="L1120" s="47"/>
    </row>
    <row r="1121" spans="1:12">
      <c r="A1121" s="47">
        <f t="shared" si="35"/>
        <v>-1.4310835055998654</v>
      </c>
      <c r="B1121" s="47"/>
      <c r="C1121" s="47"/>
      <c r="D1121" s="47"/>
      <c r="E1121" s="47"/>
      <c r="F1121" s="47"/>
      <c r="G1121" s="47">
        <f t="shared" si="36"/>
        <v>0.35964036440850378</v>
      </c>
      <c r="H1121" s="47"/>
      <c r="I1121" s="47"/>
      <c r="J1121" s="47"/>
      <c r="K1121" s="47"/>
      <c r="L1121" s="47"/>
    </row>
    <row r="1122" spans="1:12">
      <c r="A1122" s="47">
        <f t="shared" si="35"/>
        <v>-1.3416407864998738</v>
      </c>
      <c r="B1122" s="47"/>
      <c r="C1122" s="47"/>
      <c r="D1122" s="47"/>
      <c r="E1122" s="47"/>
      <c r="F1122" s="47"/>
      <c r="G1122" s="47">
        <f t="shared" si="36"/>
        <v>0.40708228481983821</v>
      </c>
      <c r="H1122" s="47"/>
      <c r="I1122" s="47"/>
      <c r="J1122" s="47"/>
      <c r="K1122" s="47"/>
      <c r="L1122" s="47"/>
    </row>
    <row r="1123" spans="1:12">
      <c r="A1123" s="47">
        <f t="shared" si="35"/>
        <v>-1.2521980673998823</v>
      </c>
      <c r="B1123" s="47"/>
      <c r="C1123" s="47"/>
      <c r="D1123" s="47"/>
      <c r="E1123" s="47"/>
      <c r="F1123" s="47"/>
      <c r="G1123" s="47">
        <f t="shared" si="36"/>
        <v>0.45710510795447817</v>
      </c>
      <c r="H1123" s="47"/>
      <c r="I1123" s="47"/>
      <c r="J1123" s="47"/>
      <c r="K1123" s="47"/>
      <c r="L1123" s="47"/>
    </row>
    <row r="1124" spans="1:12">
      <c r="A1124" s="47">
        <f t="shared" si="35"/>
        <v>-1.1627553482998907</v>
      </c>
      <c r="B1124" s="47"/>
      <c r="C1124" s="47"/>
      <c r="D1124" s="47"/>
      <c r="E1124" s="47"/>
      <c r="F1124" s="47"/>
      <c r="G1124" s="47">
        <f t="shared" si="36"/>
        <v>0.50918037341764666</v>
      </c>
      <c r="H1124" s="47"/>
      <c r="I1124" s="47"/>
      <c r="J1124" s="47"/>
      <c r="K1124" s="47"/>
      <c r="L1124" s="47"/>
    </row>
    <row r="1125" spans="1:12">
      <c r="A1125" s="47">
        <f t="shared" si="35"/>
        <v>-1.0733126291998989</v>
      </c>
      <c r="B1125" s="47"/>
      <c r="C1125" s="47"/>
      <c r="D1125" s="47"/>
      <c r="E1125" s="47"/>
      <c r="F1125" s="47"/>
      <c r="G1125" s="47">
        <f t="shared" si="36"/>
        <v>0.56266570675983707</v>
      </c>
      <c r="H1125" s="47"/>
      <c r="I1125" s="47"/>
      <c r="J1125" s="47"/>
      <c r="K1125" s="47"/>
      <c r="L1125" s="47"/>
    </row>
    <row r="1126" spans="1:12">
      <c r="A1126" s="47">
        <f t="shared" si="35"/>
        <v>-0.98386991009990743</v>
      </c>
      <c r="B1126" s="47"/>
      <c r="C1126" s="47"/>
      <c r="D1126" s="47"/>
      <c r="E1126" s="47"/>
      <c r="F1126" s="47"/>
      <c r="G1126" s="47">
        <f t="shared" si="36"/>
        <v>0.61681345259865161</v>
      </c>
      <c r="H1126" s="47"/>
      <c r="I1126" s="47"/>
      <c r="J1126" s="47"/>
      <c r="K1126" s="47"/>
      <c r="L1126" s="47"/>
    </row>
    <row r="1127" spans="1:12">
      <c r="A1127" s="47">
        <f t="shared" si="35"/>
        <v>-0.89442719099991586</v>
      </c>
      <c r="B1127" s="47"/>
      <c r="C1127" s="47"/>
      <c r="D1127" s="47"/>
      <c r="E1127" s="47"/>
      <c r="F1127" s="47"/>
      <c r="G1127" s="47">
        <f t="shared" si="36"/>
        <v>0.67078462970103225</v>
      </c>
      <c r="H1127" s="47"/>
      <c r="I1127" s="47"/>
      <c r="J1127" s="47"/>
      <c r="K1127" s="47"/>
      <c r="L1127" s="47"/>
    </row>
    <row r="1128" spans="1:12">
      <c r="A1128" s="47">
        <f t="shared" si="35"/>
        <v>-0.80498447189992428</v>
      </c>
      <c r="B1128" s="47"/>
      <c r="C1128" s="47"/>
      <c r="D1128" s="47"/>
      <c r="E1128" s="47"/>
      <c r="F1128" s="47"/>
      <c r="G1128" s="47">
        <f t="shared" si="36"/>
        <v>0.72366806523762583</v>
      </c>
      <c r="H1128" s="47"/>
      <c r="I1128" s="47"/>
      <c r="J1128" s="47"/>
      <c r="K1128" s="47"/>
      <c r="L1128" s="47"/>
    </row>
    <row r="1129" spans="1:12">
      <c r="A1129" s="47">
        <f t="shared" si="35"/>
        <v>-0.71554175279993271</v>
      </c>
      <c r="B1129" s="47"/>
      <c r="C1129" s="47"/>
      <c r="D1129" s="47"/>
      <c r="E1129" s="47"/>
      <c r="F1129" s="47"/>
      <c r="G1129" s="47">
        <f t="shared" si="36"/>
        <v>0.77450425163861825</v>
      </c>
      <c r="H1129" s="47"/>
      <c r="I1129" s="47"/>
      <c r="J1129" s="47"/>
      <c r="K1129" s="47"/>
      <c r="L1129" s="47"/>
    </row>
    <row r="1130" spans="1:12">
      <c r="A1130" s="47">
        <f t="shared" si="35"/>
        <v>-0.62609903369994113</v>
      </c>
      <c r="B1130" s="47"/>
      <c r="C1130" s="47"/>
      <c r="D1130" s="47"/>
      <c r="E1130" s="47"/>
      <c r="F1130" s="47"/>
      <c r="G1130" s="47">
        <f t="shared" si="36"/>
        <v>0.82231315606075572</v>
      </c>
      <c r="H1130" s="47"/>
      <c r="I1130" s="47"/>
      <c r="J1130" s="47"/>
      <c r="K1130" s="47"/>
      <c r="L1130" s="47"/>
    </row>
    <row r="1131" spans="1:12">
      <c r="A1131" s="47">
        <f t="shared" si="35"/>
        <v>-0.53665631459994945</v>
      </c>
      <c r="B1131" s="47"/>
      <c r="C1131" s="47"/>
      <c r="D1131" s="47"/>
      <c r="E1131" s="47"/>
      <c r="F1131" s="47"/>
      <c r="G1131" s="47">
        <f t="shared" si="36"/>
        <v>0.86612492257218943</v>
      </c>
      <c r="H1131" s="47"/>
      <c r="I1131" s="47"/>
      <c r="J1131" s="47"/>
      <c r="K1131" s="47"/>
      <c r="L1131" s="47"/>
    </row>
    <row r="1132" spans="1:12">
      <c r="A1132" s="47">
        <f t="shared" si="35"/>
        <v>-0.44721359549995793</v>
      </c>
      <c r="B1132" s="47"/>
      <c r="C1132" s="47"/>
      <c r="D1132" s="47"/>
      <c r="E1132" s="47"/>
      <c r="F1132" s="47"/>
      <c r="G1132" s="47">
        <f t="shared" si="36"/>
        <v>0.90501216399379758</v>
      </c>
      <c r="H1132" s="47"/>
      <c r="I1132" s="47"/>
      <c r="J1132" s="47"/>
      <c r="K1132" s="47"/>
      <c r="L1132" s="47"/>
    </row>
    <row r="1133" spans="1:12">
      <c r="A1133" s="47">
        <f t="shared" si="35"/>
        <v>-0.35777087639996635</v>
      </c>
      <c r="B1133" s="47"/>
      <c r="C1133" s="47"/>
      <c r="D1133" s="47"/>
      <c r="E1133" s="47"/>
      <c r="F1133" s="47"/>
      <c r="G1133" s="47">
        <f t="shared" si="36"/>
        <v>0.93812236511552094</v>
      </c>
      <c r="H1133" s="47"/>
      <c r="I1133" s="47"/>
      <c r="J1133" s="47"/>
      <c r="K1133" s="47"/>
      <c r="L1133" s="47"/>
    </row>
    <row r="1134" spans="1:12">
      <c r="A1134" s="47">
        <f t="shared" si="35"/>
        <v>-0.26832815729997472</v>
      </c>
      <c r="B1134" s="47"/>
      <c r="C1134" s="47"/>
      <c r="D1134" s="47"/>
      <c r="E1134" s="47"/>
      <c r="F1134" s="47"/>
      <c r="G1134" s="47">
        <f t="shared" si="36"/>
        <v>0.96470882890422061</v>
      </c>
      <c r="H1134" s="47"/>
      <c r="I1134" s="47"/>
      <c r="J1134" s="47"/>
      <c r="K1134" s="47"/>
      <c r="L1134" s="47"/>
    </row>
    <row r="1135" spans="1:12">
      <c r="A1135" s="47">
        <f t="shared" si="35"/>
        <v>-0.17888543819998318</v>
      </c>
      <c r="B1135" s="47"/>
      <c r="C1135" s="47"/>
      <c r="D1135" s="47"/>
      <c r="E1135" s="47"/>
      <c r="F1135" s="47"/>
      <c r="G1135" s="47">
        <f t="shared" si="36"/>
        <v>0.98415860368051555</v>
      </c>
      <c r="H1135" s="47"/>
      <c r="I1135" s="47"/>
      <c r="J1135" s="47"/>
      <c r="K1135" s="47"/>
      <c r="L1135" s="47"/>
    </row>
    <row r="1136" spans="1:12">
      <c r="A1136" s="47">
        <f t="shared" si="35"/>
        <v>-8.9442719099991588E-2</v>
      </c>
      <c r="B1136" s="47"/>
      <c r="C1136" s="47"/>
      <c r="D1136" s="47"/>
      <c r="E1136" s="47"/>
      <c r="F1136" s="47"/>
      <c r="G1136" s="47">
        <f t="shared" si="36"/>
        <v>0.99601593625498008</v>
      </c>
      <c r="H1136" s="47"/>
      <c r="I1136" s="47"/>
      <c r="J1136" s="47"/>
      <c r="K1136" s="47"/>
      <c r="L1136" s="47"/>
    </row>
    <row r="1137" spans="1:12">
      <c r="A1137" s="47">
        <f t="shared" si="35"/>
        <v>0</v>
      </c>
      <c r="B1137" s="47"/>
      <c r="C1137" s="47"/>
      <c r="D1137" s="47"/>
      <c r="E1137" s="47"/>
      <c r="F1137" s="47"/>
      <c r="G1137" s="47">
        <f t="shared" si="36"/>
        <v>1</v>
      </c>
      <c r="H1137" s="47"/>
      <c r="I1137" s="47"/>
      <c r="J1137" s="47"/>
      <c r="K1137" s="47"/>
      <c r="L1137" s="47"/>
    </row>
    <row r="1138" spans="1:12">
      <c r="A1138" s="47">
        <f t="shared" si="35"/>
        <v>8.9442719099991588E-2</v>
      </c>
      <c r="B1138" s="47"/>
      <c r="C1138" s="47"/>
      <c r="D1138" s="47"/>
      <c r="E1138" s="47"/>
      <c r="F1138" s="47"/>
      <c r="G1138" s="47">
        <f t="shared" si="36"/>
        <v>0.99601593625498008</v>
      </c>
      <c r="H1138" s="47"/>
      <c r="I1138" s="47"/>
      <c r="J1138" s="47"/>
      <c r="K1138" s="47"/>
      <c r="L1138" s="47"/>
    </row>
    <row r="1139" spans="1:12">
      <c r="A1139" s="47">
        <f t="shared" si="35"/>
        <v>0.17888543819998318</v>
      </c>
      <c r="B1139" s="47"/>
      <c r="C1139" s="47"/>
      <c r="D1139" s="47"/>
      <c r="E1139" s="47"/>
      <c r="F1139" s="47"/>
      <c r="G1139" s="47">
        <f t="shared" si="36"/>
        <v>0.98415860368051555</v>
      </c>
      <c r="H1139" s="47"/>
      <c r="I1139" s="47"/>
      <c r="J1139" s="47"/>
      <c r="K1139" s="47"/>
      <c r="L1139" s="47"/>
    </row>
    <row r="1140" spans="1:12">
      <c r="A1140" s="47">
        <f t="shared" si="35"/>
        <v>0.26832815729997472</v>
      </c>
      <c r="B1140" s="47"/>
      <c r="C1140" s="47"/>
      <c r="D1140" s="47"/>
      <c r="E1140" s="47"/>
      <c r="F1140" s="47"/>
      <c r="G1140" s="47">
        <f t="shared" si="36"/>
        <v>0.96470882890422061</v>
      </c>
      <c r="H1140" s="47"/>
      <c r="I1140" s="47"/>
      <c r="J1140" s="47"/>
      <c r="K1140" s="47"/>
      <c r="L1140" s="47"/>
    </row>
    <row r="1141" spans="1:12">
      <c r="A1141" s="47">
        <f t="shared" si="35"/>
        <v>0.35777087639996635</v>
      </c>
      <c r="B1141" s="47"/>
      <c r="C1141" s="47"/>
      <c r="D1141" s="47"/>
      <c r="E1141" s="47"/>
      <c r="F1141" s="47"/>
      <c r="G1141" s="47">
        <f t="shared" si="36"/>
        <v>0.93812236511552094</v>
      </c>
      <c r="H1141" s="47"/>
      <c r="I1141" s="47"/>
      <c r="J1141" s="47"/>
      <c r="K1141" s="47"/>
      <c r="L1141" s="47"/>
    </row>
    <row r="1142" spans="1:12">
      <c r="A1142" s="47">
        <f t="shared" si="35"/>
        <v>0.44721359549995793</v>
      </c>
      <c r="B1142" s="47"/>
      <c r="C1142" s="47"/>
      <c r="D1142" s="47"/>
      <c r="E1142" s="47"/>
      <c r="F1142" s="47"/>
      <c r="G1142" s="47">
        <f t="shared" si="36"/>
        <v>0.90501216399379758</v>
      </c>
      <c r="H1142" s="47"/>
      <c r="I1142" s="47"/>
      <c r="J1142" s="47"/>
      <c r="K1142" s="47"/>
      <c r="L1142" s="47"/>
    </row>
    <row r="1143" spans="1:12">
      <c r="A1143" s="47">
        <f t="shared" si="35"/>
        <v>0.53665631459994945</v>
      </c>
      <c r="B1143" s="47"/>
      <c r="C1143" s="47"/>
      <c r="D1143" s="47"/>
      <c r="E1143" s="47"/>
      <c r="F1143" s="47"/>
      <c r="G1143" s="47">
        <f t="shared" si="36"/>
        <v>0.86612492257218943</v>
      </c>
      <c r="H1143" s="47"/>
      <c r="I1143" s="47"/>
      <c r="J1143" s="47"/>
      <c r="K1143" s="47"/>
      <c r="L1143" s="47"/>
    </row>
    <row r="1144" spans="1:12">
      <c r="A1144" s="47">
        <f t="shared" ref="A1144:A1207" si="37">($A462-G$198)/G$201</f>
        <v>0.62609903369994113</v>
      </c>
      <c r="B1144" s="47"/>
      <c r="C1144" s="47"/>
      <c r="D1144" s="47"/>
      <c r="E1144" s="47"/>
      <c r="F1144" s="47"/>
      <c r="G1144" s="47">
        <f t="shared" ref="G1144:G1207" si="38">G462/$G$455</f>
        <v>0.82231315606075572</v>
      </c>
      <c r="H1144" s="47"/>
      <c r="I1144" s="47"/>
      <c r="J1144" s="47"/>
      <c r="K1144" s="47"/>
      <c r="L1144" s="47"/>
    </row>
    <row r="1145" spans="1:12">
      <c r="A1145" s="47">
        <f t="shared" si="37"/>
        <v>0.71554175279993271</v>
      </c>
      <c r="B1145" s="47"/>
      <c r="C1145" s="47"/>
      <c r="D1145" s="47"/>
      <c r="E1145" s="47"/>
      <c r="F1145" s="47"/>
      <c r="G1145" s="47">
        <f t="shared" si="38"/>
        <v>0.77450425163861825</v>
      </c>
      <c r="H1145" s="47"/>
      <c r="I1145" s="47"/>
      <c r="J1145" s="47"/>
      <c r="K1145" s="47"/>
      <c r="L1145" s="47"/>
    </row>
    <row r="1146" spans="1:12">
      <c r="A1146" s="47">
        <f t="shared" si="37"/>
        <v>0.80498447189992428</v>
      </c>
      <c r="B1146" s="47"/>
      <c r="C1146" s="47"/>
      <c r="D1146" s="47"/>
      <c r="E1146" s="47"/>
      <c r="F1146" s="47"/>
      <c r="G1146" s="47">
        <f t="shared" si="38"/>
        <v>0.72366806523762583</v>
      </c>
      <c r="H1146" s="47"/>
      <c r="I1146" s="47"/>
      <c r="J1146" s="47"/>
      <c r="K1146" s="47"/>
      <c r="L1146" s="47"/>
    </row>
    <row r="1147" spans="1:12">
      <c r="A1147" s="47">
        <f t="shared" si="37"/>
        <v>0.89442719099991586</v>
      </c>
      <c r="B1147" s="47"/>
      <c r="C1147" s="47"/>
      <c r="D1147" s="47"/>
      <c r="E1147" s="47"/>
      <c r="F1147" s="47"/>
      <c r="G1147" s="47">
        <f t="shared" si="38"/>
        <v>0.67078462970103225</v>
      </c>
      <c r="H1147" s="47"/>
      <c r="I1147" s="47"/>
      <c r="J1147" s="47"/>
      <c r="K1147" s="47"/>
      <c r="L1147" s="47"/>
    </row>
    <row r="1148" spans="1:12">
      <c r="A1148" s="47">
        <f t="shared" si="37"/>
        <v>0.98386991009990743</v>
      </c>
      <c r="B1148" s="47"/>
      <c r="C1148" s="47"/>
      <c r="D1148" s="47"/>
      <c r="E1148" s="47"/>
      <c r="F1148" s="47"/>
      <c r="G1148" s="47">
        <f t="shared" si="38"/>
        <v>0.61681345259865161</v>
      </c>
      <c r="H1148" s="47"/>
      <c r="I1148" s="47"/>
      <c r="J1148" s="47"/>
      <c r="K1148" s="47"/>
      <c r="L1148" s="47"/>
    </row>
    <row r="1149" spans="1:12">
      <c r="A1149" s="47">
        <f t="shared" si="37"/>
        <v>1.0733126291998989</v>
      </c>
      <c r="B1149" s="47"/>
      <c r="C1149" s="47"/>
      <c r="D1149" s="47"/>
      <c r="E1149" s="47"/>
      <c r="F1149" s="47"/>
      <c r="G1149" s="47">
        <f t="shared" si="38"/>
        <v>0.56266570675983707</v>
      </c>
      <c r="H1149" s="47"/>
      <c r="I1149" s="47"/>
      <c r="J1149" s="47"/>
      <c r="K1149" s="47"/>
      <c r="L1149" s="47"/>
    </row>
    <row r="1150" spans="1:12">
      <c r="A1150" s="47">
        <f t="shared" si="37"/>
        <v>1.1627553482998907</v>
      </c>
      <c r="B1150" s="47"/>
      <c r="C1150" s="47"/>
      <c r="D1150" s="47"/>
      <c r="E1150" s="47"/>
      <c r="F1150" s="47"/>
      <c r="G1150" s="47">
        <f t="shared" si="38"/>
        <v>0.50918037341764666</v>
      </c>
      <c r="H1150" s="47"/>
      <c r="I1150" s="47"/>
      <c r="J1150" s="47"/>
      <c r="K1150" s="47"/>
      <c r="L1150" s="47"/>
    </row>
    <row r="1151" spans="1:12">
      <c r="A1151" s="47">
        <f t="shared" si="37"/>
        <v>1.2521980673998823</v>
      </c>
      <c r="B1151" s="47"/>
      <c r="C1151" s="47"/>
      <c r="D1151" s="47"/>
      <c r="E1151" s="47"/>
      <c r="F1151" s="47"/>
      <c r="G1151" s="47">
        <f t="shared" si="38"/>
        <v>0.45710510795447823</v>
      </c>
      <c r="H1151" s="47"/>
      <c r="I1151" s="47"/>
      <c r="J1151" s="47"/>
      <c r="K1151" s="47"/>
      <c r="L1151" s="47"/>
    </row>
    <row r="1152" spans="1:12">
      <c r="A1152" s="47">
        <f t="shared" si="37"/>
        <v>1.3416407864998738</v>
      </c>
      <c r="B1152" s="47"/>
      <c r="C1152" s="47"/>
      <c r="D1152" s="47"/>
      <c r="E1152" s="47"/>
      <c r="F1152" s="47"/>
      <c r="G1152" s="47">
        <f t="shared" si="38"/>
        <v>0.40708228481983821</v>
      </c>
      <c r="H1152" s="47"/>
      <c r="I1152" s="47"/>
      <c r="J1152" s="47"/>
      <c r="K1152" s="47"/>
      <c r="L1152" s="47"/>
    </row>
    <row r="1153" spans="1:12">
      <c r="A1153" s="47">
        <f t="shared" si="37"/>
        <v>1.4310835055998654</v>
      </c>
      <c r="B1153" s="47"/>
      <c r="C1153" s="47"/>
      <c r="D1153" s="47"/>
      <c r="E1153" s="47"/>
      <c r="F1153" s="47"/>
      <c r="G1153" s="47">
        <f t="shared" si="38"/>
        <v>0.35964036440850378</v>
      </c>
      <c r="H1153" s="47"/>
      <c r="I1153" s="47"/>
      <c r="J1153" s="47"/>
      <c r="K1153" s="47"/>
      <c r="L1153" s="47"/>
    </row>
    <row r="1154" spans="1:12">
      <c r="A1154" s="47">
        <f t="shared" si="37"/>
        <v>1.520526224699857</v>
      </c>
      <c r="B1154" s="47"/>
      <c r="C1154" s="47"/>
      <c r="D1154" s="47"/>
      <c r="E1154" s="47"/>
      <c r="F1154" s="47"/>
      <c r="G1154" s="47">
        <f t="shared" si="38"/>
        <v>0.31519043172880118</v>
      </c>
      <c r="H1154" s="47"/>
      <c r="I1154" s="47"/>
      <c r="J1154" s="47"/>
      <c r="K1154" s="47"/>
      <c r="L1154" s="47"/>
    </row>
    <row r="1155" spans="1:12">
      <c r="A1155" s="47">
        <f t="shared" si="37"/>
        <v>1.6099689437998486</v>
      </c>
      <c r="B1155" s="47"/>
      <c r="C1155" s="47"/>
      <c r="D1155" s="47"/>
      <c r="E1155" s="47"/>
      <c r="F1155" s="47"/>
      <c r="G1155" s="47">
        <f t="shared" si="38"/>
        <v>0.27402750221198041</v>
      </c>
      <c r="H1155" s="47"/>
      <c r="I1155" s="47"/>
      <c r="J1155" s="47"/>
      <c r="K1155" s="47"/>
      <c r="L1155" s="47"/>
    </row>
    <row r="1156" spans="1:12">
      <c r="A1156" s="47">
        <f t="shared" si="37"/>
        <v>1.6994116628998401</v>
      </c>
      <c r="B1156" s="47"/>
      <c r="C1156" s="47"/>
      <c r="D1156" s="47"/>
      <c r="E1156" s="47"/>
      <c r="F1156" s="47"/>
      <c r="G1156" s="47">
        <f t="shared" si="38"/>
        <v>0.23633598703784234</v>
      </c>
      <c r="H1156" s="47"/>
      <c r="I1156" s="47"/>
      <c r="J1156" s="47"/>
      <c r="K1156" s="47"/>
      <c r="L1156" s="47"/>
    </row>
    <row r="1157" spans="1:12">
      <c r="A1157" s="47">
        <f t="shared" si="37"/>
        <v>1.7888543819998317</v>
      </c>
      <c r="B1157" s="47"/>
      <c r="C1157" s="47"/>
      <c r="D1157" s="47"/>
      <c r="E1157" s="47"/>
      <c r="F1157" s="47"/>
      <c r="G1157" s="47">
        <f t="shared" si="38"/>
        <v>0.20219856668793124</v>
      </c>
      <c r="H1157" s="47"/>
      <c r="I1157" s="47"/>
      <c r="J1157" s="47"/>
      <c r="K1157" s="47"/>
      <c r="L1157" s="47"/>
    </row>
    <row r="1158" spans="1:12">
      <c r="A1158" s="47">
        <f t="shared" si="37"/>
        <v>1.8782971010998233</v>
      </c>
      <c r="B1158" s="47"/>
      <c r="C1158" s="47"/>
      <c r="D1158" s="47"/>
      <c r="E1158" s="47"/>
      <c r="F1158" s="47"/>
      <c r="G1158" s="47">
        <f t="shared" si="38"/>
        <v>0.17160763962444295</v>
      </c>
      <c r="H1158" s="47"/>
      <c r="I1158" s="47"/>
      <c r="J1158" s="47"/>
      <c r="K1158" s="47"/>
      <c r="L1158" s="47"/>
    </row>
    <row r="1159" spans="1:12">
      <c r="A1159" s="47">
        <f t="shared" si="37"/>
        <v>1.9677398201998149</v>
      </c>
      <c r="B1159" s="47"/>
      <c r="C1159" s="47"/>
      <c r="D1159" s="47"/>
      <c r="E1159" s="47"/>
      <c r="F1159" s="47"/>
      <c r="G1159" s="47">
        <f t="shared" si="38"/>
        <v>0.14447849071322613</v>
      </c>
      <c r="H1159" s="47"/>
      <c r="I1159" s="47"/>
      <c r="J1159" s="47"/>
      <c r="K1159" s="47"/>
      <c r="L1159" s="47"/>
    </row>
    <row r="1160" spans="1:12">
      <c r="A1160" s="47">
        <f t="shared" si="37"/>
        <v>2.0571825392998062</v>
      </c>
      <c r="B1160" s="47"/>
      <c r="C1160" s="47"/>
      <c r="D1160" s="47"/>
      <c r="E1160" s="47"/>
      <c r="F1160" s="47"/>
      <c r="G1160" s="47">
        <f t="shared" si="38"/>
        <v>0.12066335488137533</v>
      </c>
      <c r="H1160" s="47"/>
      <c r="I1160" s="47"/>
      <c r="J1160" s="47"/>
      <c r="K1160" s="47"/>
      <c r="L1160" s="47"/>
    </row>
    <row r="1161" spans="1:12">
      <c r="A1161" s="47">
        <f t="shared" si="37"/>
        <v>2.1466252583997978</v>
      </c>
      <c r="B1161" s="47"/>
      <c r="C1161" s="47"/>
      <c r="D1161" s="47"/>
      <c r="E1161" s="47"/>
      <c r="F1161" s="47"/>
      <c r="G1161" s="47">
        <f t="shared" si="38"/>
        <v>9.9965626124351267E-2</v>
      </c>
      <c r="H1161" s="47"/>
      <c r="I1161" s="47"/>
      <c r="J1161" s="47"/>
      <c r="K1161" s="47"/>
      <c r="L1161" s="47"/>
    </row>
    <row r="1162" spans="1:12">
      <c r="A1162" s="47">
        <f t="shared" si="37"/>
        <v>2.2360679774997898</v>
      </c>
      <c r="B1162" s="47"/>
      <c r="C1162" s="47"/>
      <c r="D1162" s="47"/>
      <c r="E1162" s="47"/>
      <c r="F1162" s="47"/>
      <c r="G1162" s="47">
        <f t="shared" si="38"/>
        <v>8.2153569105830701E-2</v>
      </c>
      <c r="H1162" s="47"/>
      <c r="I1162" s="47"/>
      <c r="J1162" s="47"/>
      <c r="K1162" s="47"/>
      <c r="L1162" s="47"/>
    </row>
    <row r="1163" spans="1:12">
      <c r="A1163" s="47">
        <f t="shared" si="37"/>
        <v>2.3255106965997814</v>
      </c>
      <c r="B1163" s="47"/>
      <c r="C1163" s="47"/>
      <c r="D1163" s="47"/>
      <c r="E1163" s="47"/>
      <c r="F1163" s="47"/>
      <c r="G1163" s="47">
        <f t="shared" si="38"/>
        <v>6.6973018292796796E-2</v>
      </c>
      <c r="H1163" s="47"/>
      <c r="I1163" s="47"/>
      <c r="J1163" s="47"/>
      <c r="K1163" s="47"/>
      <c r="L1163" s="47"/>
    </row>
    <row r="1164" spans="1:12">
      <c r="A1164" s="47">
        <f t="shared" si="37"/>
        <v>2.414953415699773</v>
      </c>
      <c r="B1164" s="47"/>
      <c r="C1164" s="47"/>
      <c r="D1164" s="47"/>
      <c r="E1164" s="47"/>
      <c r="F1164" s="47"/>
      <c r="G1164" s="47">
        <f t="shared" si="38"/>
        <v>5.4158686272875178E-2</v>
      </c>
      <c r="H1164" s="47"/>
      <c r="I1164" s="47"/>
      <c r="J1164" s="47"/>
      <c r="K1164" s="47"/>
      <c r="L1164" s="47"/>
    </row>
    <row r="1165" spans="1:12">
      <c r="A1165" s="47">
        <f t="shared" si="37"/>
        <v>2.5043961347997645</v>
      </c>
      <c r="B1165" s="47"/>
      <c r="C1165" s="47"/>
      <c r="D1165" s="47"/>
      <c r="E1165" s="47"/>
      <c r="F1165" s="47"/>
      <c r="G1165" s="47">
        <f t="shared" si="38"/>
        <v>4.3443838269248899E-2</v>
      </c>
      <c r="H1165" s="47"/>
      <c r="I1165" s="47"/>
      <c r="J1165" s="47"/>
      <c r="K1165" s="47"/>
      <c r="L1165" s="47"/>
    </row>
    <row r="1166" spans="1:12">
      <c r="A1166" s="47">
        <f t="shared" si="37"/>
        <v>2.5938388538997561</v>
      </c>
      <c r="B1166" s="47"/>
      <c r="C1166" s="47"/>
      <c r="D1166" s="47"/>
      <c r="E1166" s="47"/>
      <c r="F1166" s="47"/>
      <c r="G1166" s="47">
        <f t="shared" si="38"/>
        <v>3.456821539703666E-2</v>
      </c>
      <c r="H1166" s="47"/>
      <c r="I1166" s="47"/>
      <c r="J1166" s="47"/>
      <c r="K1166" s="47"/>
      <c r="L1166" s="47"/>
    </row>
    <row r="1167" spans="1:12">
      <c r="A1167" s="47">
        <f t="shared" si="37"/>
        <v>2.6832815729997477</v>
      </c>
      <c r="B1167" s="47"/>
      <c r="C1167" s="47"/>
      <c r="D1167" s="47"/>
      <c r="E1167" s="47"/>
      <c r="F1167" s="47"/>
      <c r="G1167" s="47">
        <f t="shared" si="38"/>
        <v>2.7284198581232565E-2</v>
      </c>
      <c r="H1167" s="47"/>
      <c r="I1167" s="47"/>
      <c r="J1167" s="47"/>
      <c r="K1167" s="47"/>
      <c r="L1167" s="47"/>
    </row>
    <row r="1168" spans="1:12">
      <c r="A1168" s="47">
        <f t="shared" si="37"/>
        <v>2.7727242920997393</v>
      </c>
      <c r="B1168" s="47"/>
      <c r="C1168" s="47"/>
      <c r="D1168" s="47"/>
      <c r="E1168" s="47"/>
      <c r="F1168" s="47"/>
      <c r="G1168" s="47">
        <f t="shared" si="38"/>
        <v>2.1361294262886629E-2</v>
      </c>
      <c r="H1168" s="47"/>
      <c r="I1168" s="47"/>
      <c r="J1168" s="47"/>
      <c r="K1168" s="47"/>
      <c r="L1168" s="47"/>
    </row>
    <row r="1169" spans="1:12">
      <c r="A1169" s="47">
        <f t="shared" si="37"/>
        <v>2.8621670111997308</v>
      </c>
      <c r="B1169" s="47"/>
      <c r="C1169" s="47"/>
      <c r="D1169" s="47"/>
      <c r="E1169" s="47"/>
      <c r="F1169" s="47"/>
      <c r="G1169" s="47">
        <f t="shared" si="38"/>
        <v>1.6589090225433294E-2</v>
      </c>
      <c r="H1169" s="47"/>
      <c r="I1169" s="47"/>
      <c r="J1169" s="47"/>
      <c r="K1169" s="47"/>
      <c r="L1169" s="47"/>
    </row>
    <row r="1170" spans="1:12">
      <c r="A1170" s="47">
        <f t="shared" si="37"/>
        <v>2.9516097302997224</v>
      </c>
      <c r="B1170" s="47"/>
      <c r="C1170" s="47"/>
      <c r="D1170" s="47"/>
      <c r="E1170" s="47"/>
      <c r="F1170" s="47"/>
      <c r="G1170" s="47">
        <f t="shared" si="38"/>
        <v>1.2778875155987557E-2</v>
      </c>
      <c r="H1170" s="47"/>
      <c r="I1170" s="47"/>
      <c r="J1170" s="47"/>
      <c r="K1170" s="47"/>
      <c r="L1170" s="47"/>
    </row>
    <row r="1171" spans="1:12">
      <c r="A1171" s="47">
        <f t="shared" si="37"/>
        <v>3.041052449399714</v>
      </c>
      <c r="B1171" s="47"/>
      <c r="C1171" s="47"/>
      <c r="D1171" s="47"/>
      <c r="E1171" s="47"/>
      <c r="F1171" s="47"/>
      <c r="G1171" s="47">
        <f t="shared" si="38"/>
        <v>9.7641405241171916E-3</v>
      </c>
      <c r="H1171" s="47"/>
      <c r="I1171" s="47"/>
      <c r="J1171" s="47"/>
      <c r="K1171" s="47"/>
      <c r="L1171" s="47"/>
    </row>
    <row r="1172" spans="1:12">
      <c r="A1172" s="47">
        <f t="shared" si="37"/>
        <v>3.1304951684997055</v>
      </c>
      <c r="B1172" s="47"/>
      <c r="C1172" s="47"/>
      <c r="D1172" s="47"/>
      <c r="E1172" s="47"/>
      <c r="F1172" s="47"/>
      <c r="G1172" s="47">
        <f t="shared" si="38"/>
        <v>7.400190713015108E-3</v>
      </c>
      <c r="H1172" s="47"/>
      <c r="I1172" s="47"/>
      <c r="J1172" s="47"/>
      <c r="K1172" s="47"/>
      <c r="L1172" s="47"/>
    </row>
    <row r="1173" spans="1:12">
      <c r="A1173" s="47">
        <f t="shared" si="37"/>
        <v>3.2199378875996971</v>
      </c>
      <c r="B1173" s="47"/>
      <c r="C1173" s="47"/>
      <c r="D1173" s="47"/>
      <c r="E1173" s="47"/>
      <c r="F1173" s="47"/>
      <c r="G1173" s="47">
        <f t="shared" si="38"/>
        <v>5.5630804311128049E-3</v>
      </c>
      <c r="H1173" s="47"/>
      <c r="I1173" s="47"/>
      <c r="J1173" s="47"/>
      <c r="K1173" s="47"/>
      <c r="L1173" s="47"/>
    </row>
    <row r="1174" spans="1:12">
      <c r="A1174" s="47">
        <f t="shared" si="37"/>
        <v>3.3093806066996887</v>
      </c>
      <c r="B1174" s="47"/>
      <c r="C1174" s="47"/>
      <c r="D1174" s="47"/>
      <c r="E1174" s="47"/>
      <c r="F1174" s="47"/>
      <c r="G1174" s="47">
        <f t="shared" si="38"/>
        <v>4.1480808789481809E-3</v>
      </c>
      <c r="H1174" s="47"/>
      <c r="I1174" s="47"/>
      <c r="J1174" s="47"/>
      <c r="K1174" s="47"/>
      <c r="L1174" s="47"/>
    </row>
    <row r="1175" spans="1:12">
      <c r="A1175" s="47">
        <f t="shared" si="37"/>
        <v>3.3988233257996803</v>
      </c>
      <c r="B1175" s="47"/>
      <c r="C1175" s="47"/>
      <c r="D1175" s="47"/>
      <c r="E1175" s="47"/>
      <c r="F1175" s="47"/>
      <c r="G1175" s="47">
        <f t="shared" si="38"/>
        <v>3.0678514833887929E-3</v>
      </c>
      <c r="H1175" s="47"/>
      <c r="I1175" s="47"/>
      <c r="J1175" s="47"/>
      <c r="K1175" s="47"/>
      <c r="L1175" s="47"/>
    </row>
    <row r="1176" spans="1:12">
      <c r="A1176" s="47">
        <f t="shared" si="37"/>
        <v>3.4882660448996718</v>
      </c>
      <c r="B1176" s="47"/>
      <c r="C1176" s="47"/>
      <c r="D1176" s="47"/>
      <c r="E1176" s="47"/>
      <c r="F1176" s="47"/>
      <c r="G1176" s="47">
        <f t="shared" si="38"/>
        <v>2.2504654480222193E-3</v>
      </c>
      <c r="H1176" s="47"/>
      <c r="I1176" s="47"/>
      <c r="J1176" s="47"/>
      <c r="K1176" s="47"/>
      <c r="L1176" s="47"/>
    </row>
    <row r="1177" spans="1:12">
      <c r="A1177" s="47">
        <f t="shared" si="37"/>
        <v>3.5777087639996634</v>
      </c>
      <c r="B1177" s="47"/>
      <c r="C1177" s="47"/>
      <c r="D1177" s="47"/>
      <c r="E1177" s="47"/>
      <c r="F1177" s="47"/>
      <c r="G1177" s="47">
        <f t="shared" si="38"/>
        <v>1.6374076190782329E-3</v>
      </c>
      <c r="H1177" s="47"/>
      <c r="I1177" s="47"/>
      <c r="J1177" s="47"/>
      <c r="K1177" s="47"/>
      <c r="L1177" s="47"/>
    </row>
    <row r="1178" spans="1:12">
      <c r="A1178" s="47">
        <f t="shared" si="37"/>
        <v>3.667151483099655</v>
      </c>
      <c r="B1178" s="47"/>
      <c r="C1178" s="47"/>
      <c r="D1178" s="47"/>
      <c r="E1178" s="47"/>
      <c r="F1178" s="47"/>
      <c r="G1178" s="47">
        <f t="shared" si="38"/>
        <v>1.1816343642832741E-3</v>
      </c>
      <c r="H1178" s="47"/>
      <c r="I1178" s="47"/>
      <c r="J1178" s="47"/>
      <c r="K1178" s="47"/>
      <c r="L1178" s="47"/>
    </row>
    <row r="1179" spans="1:12">
      <c r="A1179" s="47">
        <f t="shared" si="37"/>
        <v>3.7565942021996466</v>
      </c>
      <c r="B1179" s="47"/>
      <c r="C1179" s="47"/>
      <c r="D1179" s="47"/>
      <c r="E1179" s="47"/>
      <c r="F1179" s="47"/>
      <c r="G1179" s="47">
        <f t="shared" si="38"/>
        <v>8.4575884292877295E-4</v>
      </c>
      <c r="H1179" s="47"/>
      <c r="I1179" s="47"/>
      <c r="J1179" s="47"/>
      <c r="K1179" s="47"/>
      <c r="L1179" s="47"/>
    </row>
    <row r="1180" spans="1:12">
      <c r="A1180" s="47">
        <f t="shared" si="37"/>
        <v>3.8460369212996381</v>
      </c>
      <c r="B1180" s="47"/>
      <c r="C1180" s="47"/>
      <c r="D1180" s="47"/>
      <c r="E1180" s="47"/>
      <c r="F1180" s="47"/>
      <c r="G1180" s="47">
        <f t="shared" si="38"/>
        <v>6.0040218201086503E-4</v>
      </c>
      <c r="H1180" s="47"/>
      <c r="I1180" s="47"/>
      <c r="J1180" s="47"/>
      <c r="K1180" s="47"/>
      <c r="L1180" s="47"/>
    </row>
    <row r="1181" spans="1:12">
      <c r="A1181" s="47">
        <f t="shared" si="37"/>
        <v>3.9354796403996297</v>
      </c>
      <c r="B1181" s="47"/>
      <c r="C1181" s="47"/>
      <c r="D1181" s="47"/>
      <c r="E1181" s="47"/>
      <c r="F1181" s="47"/>
      <c r="G1181" s="47">
        <f t="shared" si="38"/>
        <v>4.227321485586717E-4</v>
      </c>
      <c r="H1181" s="47"/>
      <c r="I1181" s="47"/>
      <c r="J1181" s="47"/>
      <c r="K1181" s="47"/>
      <c r="L1181" s="47"/>
    </row>
    <row r="1182" spans="1:12">
      <c r="A1182" s="47">
        <f t="shared" si="37"/>
        <v>4.0249223594996213</v>
      </c>
      <c r="B1182" s="47"/>
      <c r="C1182" s="47"/>
      <c r="D1182" s="47"/>
      <c r="E1182" s="47"/>
      <c r="F1182" s="47"/>
      <c r="G1182" s="47">
        <f t="shared" si="38"/>
        <v>2.9519600882402155E-4</v>
      </c>
      <c r="H1182" s="47"/>
      <c r="I1182" s="47"/>
      <c r="J1182" s="47"/>
      <c r="K1182" s="47"/>
      <c r="L1182" s="47"/>
    </row>
    <row r="1183" spans="1:12">
      <c r="A1183" s="47">
        <f t="shared" si="37"/>
        <v>4.1143650785996124</v>
      </c>
      <c r="B1183" s="47"/>
      <c r="C1183" s="47"/>
      <c r="D1183" s="47"/>
      <c r="E1183" s="47"/>
      <c r="F1183" s="47"/>
      <c r="G1183" s="47">
        <f t="shared" si="38"/>
        <v>2.044431817869065E-4</v>
      </c>
      <c r="H1183" s="47"/>
      <c r="I1183" s="47"/>
      <c r="J1183" s="47"/>
      <c r="K1183" s="47"/>
      <c r="L1183" s="47"/>
    </row>
    <row r="1184" spans="1:12">
      <c r="A1184" s="47">
        <f t="shared" si="37"/>
        <v>4.2038077976996044</v>
      </c>
      <c r="B1184" s="47"/>
      <c r="C1184" s="47"/>
      <c r="D1184" s="47"/>
      <c r="E1184" s="47"/>
      <c r="F1184" s="47"/>
      <c r="G1184" s="47">
        <f t="shared" si="38"/>
        <v>1.4042561981323048E-4</v>
      </c>
      <c r="H1184" s="47"/>
      <c r="I1184" s="47"/>
      <c r="J1184" s="47"/>
      <c r="K1184" s="47"/>
      <c r="L1184" s="47"/>
    </row>
    <row r="1185" spans="1:12">
      <c r="A1185" s="47">
        <f t="shared" si="37"/>
        <v>4.2932505167995956</v>
      </c>
      <c r="B1185" s="47"/>
      <c r="C1185" s="47"/>
      <c r="D1185" s="47"/>
      <c r="E1185" s="47"/>
      <c r="F1185" s="47"/>
      <c r="G1185" s="47">
        <f t="shared" si="38"/>
        <v>9.5659063161361558E-5</v>
      </c>
      <c r="H1185" s="47"/>
      <c r="I1185" s="47"/>
      <c r="J1185" s="47"/>
      <c r="K1185" s="47"/>
      <c r="L1185" s="47"/>
    </row>
    <row r="1186" spans="1:12">
      <c r="A1186" s="47">
        <f t="shared" si="37"/>
        <v>4.3826932358995876</v>
      </c>
      <c r="B1186" s="47"/>
      <c r="C1186" s="47"/>
      <c r="D1186" s="47"/>
      <c r="E1186" s="47"/>
      <c r="F1186" s="47"/>
      <c r="G1186" s="47">
        <f t="shared" si="38"/>
        <v>6.4625855379916284E-5</v>
      </c>
      <c r="H1186" s="47"/>
      <c r="I1186" s="47"/>
      <c r="J1186" s="47"/>
      <c r="K1186" s="47"/>
      <c r="L1186" s="47"/>
    </row>
    <row r="1187" spans="1:12">
      <c r="A1187" s="47">
        <f t="shared" si="37"/>
        <v>4.4721359549995796</v>
      </c>
      <c r="B1187" s="47"/>
      <c r="C1187" s="47"/>
      <c r="D1187" s="47"/>
      <c r="E1187" s="47"/>
      <c r="F1187" s="47"/>
      <c r="G1187" s="47">
        <f t="shared" si="38"/>
        <v>4.3299323104543961E-5</v>
      </c>
      <c r="H1187" s="47"/>
      <c r="I1187" s="47"/>
      <c r="J1187" s="47"/>
      <c r="K1187" s="47"/>
      <c r="L1187" s="47"/>
    </row>
    <row r="1188" spans="1:12">
      <c r="A1188" s="47">
        <f t="shared" si="37"/>
        <v>4.5615786740995707</v>
      </c>
      <c r="B1188" s="47"/>
      <c r="C1188" s="47"/>
      <c r="D1188" s="47"/>
      <c r="E1188" s="47"/>
      <c r="F1188" s="47"/>
      <c r="G1188" s="47">
        <f t="shared" si="38"/>
        <v>2.877031435517857E-5</v>
      </c>
      <c r="H1188" s="47"/>
      <c r="I1188" s="47"/>
      <c r="J1188" s="47"/>
      <c r="K1188" s="47"/>
      <c r="L1188" s="47"/>
    </row>
    <row r="1189" spans="1:12">
      <c r="A1189" s="47">
        <f t="shared" si="37"/>
        <v>4.6510213931995628</v>
      </c>
      <c r="B1189" s="47"/>
      <c r="C1189" s="47"/>
      <c r="D1189" s="47"/>
      <c r="E1189" s="47"/>
      <c r="F1189" s="47"/>
      <c r="G1189" s="47">
        <f t="shared" si="38"/>
        <v>1.8957922373114148E-5</v>
      </c>
      <c r="H1189" s="47"/>
      <c r="I1189" s="47"/>
      <c r="J1189" s="47"/>
      <c r="K1189" s="47"/>
      <c r="L1189" s="47"/>
    </row>
    <row r="1190" spans="1:12">
      <c r="A1190" s="47">
        <f t="shared" si="37"/>
        <v>4.7404641122995539</v>
      </c>
      <c r="B1190" s="47"/>
      <c r="C1190" s="47"/>
      <c r="D1190" s="47"/>
      <c r="E1190" s="47"/>
      <c r="F1190" s="47"/>
      <c r="G1190" s="47">
        <f t="shared" si="38"/>
        <v>1.2388345313124202E-5</v>
      </c>
      <c r="H1190" s="47"/>
      <c r="I1190" s="47"/>
      <c r="J1190" s="47"/>
      <c r="K1190" s="47"/>
      <c r="L1190" s="47"/>
    </row>
    <row r="1191" spans="1:12">
      <c r="A1191" s="47">
        <f t="shared" si="37"/>
        <v>4.8299068313995459</v>
      </c>
      <c r="B1191" s="47"/>
      <c r="C1191" s="47"/>
      <c r="D1191" s="47"/>
      <c r="E1191" s="47"/>
      <c r="F1191" s="47"/>
      <c r="G1191" s="47">
        <f t="shared" si="38"/>
        <v>8.0279737719917027E-6</v>
      </c>
      <c r="H1191" s="47"/>
      <c r="I1191" s="47"/>
      <c r="J1191" s="47"/>
      <c r="K1191" s="47"/>
      <c r="L1191" s="47"/>
    </row>
    <row r="1192" spans="1:12">
      <c r="A1192" s="47">
        <f t="shared" si="37"/>
        <v>4.919349550499537</v>
      </c>
      <c r="B1192" s="47"/>
      <c r="C1192" s="47"/>
      <c r="D1192" s="47"/>
      <c r="E1192" s="47"/>
      <c r="F1192" s="47"/>
      <c r="G1192" s="47">
        <f t="shared" si="38"/>
        <v>5.1589601944602848E-6</v>
      </c>
      <c r="H1192" s="47"/>
      <c r="I1192" s="47"/>
      <c r="J1192" s="47"/>
      <c r="K1192" s="47"/>
      <c r="L1192" s="47"/>
    </row>
    <row r="1193" spans="1:12">
      <c r="A1193" s="47">
        <f t="shared" si="37"/>
        <v>5.0087922695995291</v>
      </c>
      <c r="B1193" s="47"/>
      <c r="C1193" s="47"/>
      <c r="D1193" s="47"/>
      <c r="E1193" s="47"/>
      <c r="F1193" s="47"/>
      <c r="G1193" s="47">
        <f t="shared" si="38"/>
        <v>3.2875726729403782E-6</v>
      </c>
      <c r="H1193" s="47"/>
      <c r="I1193" s="47"/>
      <c r="J1193" s="47"/>
      <c r="K1193" s="47"/>
      <c r="L1193" s="47"/>
    </row>
    <row r="1194" spans="1:12">
      <c r="A1194" s="47">
        <f t="shared" si="37"/>
        <v>5.0982349886995202</v>
      </c>
      <c r="B1194" s="47"/>
      <c r="C1194" s="47"/>
      <c r="D1194" s="47"/>
      <c r="E1194" s="47"/>
      <c r="F1194" s="47"/>
      <c r="G1194" s="47">
        <f t="shared" si="38"/>
        <v>2.0774889203596926E-6</v>
      </c>
      <c r="H1194" s="47"/>
      <c r="I1194" s="47"/>
      <c r="J1194" s="47"/>
      <c r="K1194" s="47"/>
      <c r="L1194" s="47"/>
    </row>
    <row r="1195" spans="1:12">
      <c r="A1195" s="47">
        <f t="shared" si="37"/>
        <v>5.1876777077995122</v>
      </c>
      <c r="B1195" s="47"/>
      <c r="C1195" s="47"/>
      <c r="D1195" s="47"/>
      <c r="E1195" s="47"/>
      <c r="F1195" s="47"/>
      <c r="G1195" s="47">
        <f t="shared" si="38"/>
        <v>1.3018031221734464E-6</v>
      </c>
      <c r="H1195" s="47"/>
      <c r="I1195" s="47"/>
      <c r="J1195" s="47"/>
      <c r="K1195" s="47"/>
      <c r="L1195" s="47"/>
    </row>
    <row r="1196" spans="1:12">
      <c r="A1196" s="47">
        <f t="shared" si="37"/>
        <v>5.2771204268995033</v>
      </c>
      <c r="B1196" s="47"/>
      <c r="C1196" s="47"/>
      <c r="D1196" s="47"/>
      <c r="E1196" s="47"/>
      <c r="F1196" s="47"/>
      <c r="G1196" s="47">
        <f t="shared" si="38"/>
        <v>8.0888737688448181E-7</v>
      </c>
      <c r="H1196" s="47"/>
      <c r="I1196" s="47"/>
      <c r="J1196" s="47"/>
      <c r="K1196" s="47"/>
      <c r="L1196" s="47"/>
    </row>
    <row r="1197" spans="1:12">
      <c r="A1197" s="47">
        <f t="shared" si="37"/>
        <v>5.3665631459994954</v>
      </c>
      <c r="B1197" s="47"/>
      <c r="C1197" s="47"/>
      <c r="D1197" s="47"/>
      <c r="E1197" s="47"/>
      <c r="F1197" s="47"/>
      <c r="G1197" s="47">
        <f t="shared" si="38"/>
        <v>4.9837899672559733E-7</v>
      </c>
      <c r="H1197" s="47"/>
      <c r="I1197" s="47"/>
      <c r="J1197" s="47"/>
      <c r="K1197" s="47"/>
      <c r="L1197" s="47"/>
    </row>
    <row r="1198" spans="1:12">
      <c r="A1198" s="47">
        <f t="shared" si="37"/>
        <v>5.4560058650994865</v>
      </c>
      <c r="B1198" s="47"/>
      <c r="C1198" s="47"/>
      <c r="D1198" s="47"/>
      <c r="E1198" s="47"/>
      <c r="F1198" s="47"/>
      <c r="G1198" s="47">
        <f t="shared" si="38"/>
        <v>3.0447591439827308E-7</v>
      </c>
      <c r="H1198" s="47"/>
      <c r="I1198" s="47"/>
      <c r="J1198" s="47"/>
      <c r="K1198" s="47"/>
      <c r="L1198" s="47"/>
    </row>
    <row r="1199" spans="1:12">
      <c r="A1199" s="47">
        <f t="shared" si="37"/>
        <v>5.5454485841994785</v>
      </c>
      <c r="B1199" s="47"/>
      <c r="C1199" s="47"/>
      <c r="D1199" s="47"/>
      <c r="E1199" s="47"/>
      <c r="F1199" s="47"/>
      <c r="G1199" s="47">
        <f t="shared" si="38"/>
        <v>1.8444214045279913E-7</v>
      </c>
      <c r="H1199" s="47"/>
      <c r="I1199" s="47"/>
      <c r="J1199" s="47"/>
      <c r="K1199" s="47"/>
      <c r="L1199" s="47"/>
    </row>
    <row r="1200" spans="1:12">
      <c r="A1200" s="47">
        <f t="shared" si="37"/>
        <v>5.6348913032994696</v>
      </c>
      <c r="B1200" s="47"/>
      <c r="C1200" s="47"/>
      <c r="D1200" s="47"/>
      <c r="E1200" s="47"/>
      <c r="F1200" s="47"/>
      <c r="G1200" s="47">
        <f t="shared" si="38"/>
        <v>1.1078313867452486E-7</v>
      </c>
      <c r="H1200" s="47"/>
      <c r="I1200" s="47"/>
      <c r="J1200" s="47"/>
      <c r="K1200" s="47"/>
      <c r="L1200" s="47"/>
    </row>
    <row r="1201" spans="1:12">
      <c r="A1201" s="47">
        <f t="shared" si="37"/>
        <v>5.7243340223994617</v>
      </c>
      <c r="B1201" s="47"/>
      <c r="C1201" s="47"/>
      <c r="D1201" s="47"/>
      <c r="E1201" s="47"/>
      <c r="F1201" s="47"/>
      <c r="G1201" s="47">
        <f t="shared" si="38"/>
        <v>6.5975945643745153E-8</v>
      </c>
      <c r="H1201" s="47"/>
      <c r="I1201" s="47"/>
      <c r="J1201" s="47"/>
      <c r="K1201" s="47"/>
      <c r="L1201" s="47"/>
    </row>
    <row r="1202" spans="1:12">
      <c r="A1202" s="47">
        <f t="shared" si="37"/>
        <v>5.8137767414994528</v>
      </c>
      <c r="B1202" s="47"/>
      <c r="C1202" s="47"/>
      <c r="D1202" s="47"/>
      <c r="E1202" s="47"/>
      <c r="F1202" s="47"/>
      <c r="G1202" s="47">
        <f t="shared" si="38"/>
        <v>3.8957225046783018E-8</v>
      </c>
      <c r="H1202" s="47"/>
      <c r="I1202" s="47"/>
      <c r="J1202" s="47"/>
      <c r="K1202" s="47"/>
      <c r="L1202" s="47"/>
    </row>
    <row r="1203" spans="1:12">
      <c r="A1203" s="47">
        <f t="shared" si="37"/>
        <v>5.9032194605994448</v>
      </c>
      <c r="B1203" s="47"/>
      <c r="C1203" s="47"/>
      <c r="D1203" s="47"/>
      <c r="E1203" s="47"/>
      <c r="F1203" s="47"/>
      <c r="G1203" s="47">
        <f t="shared" si="38"/>
        <v>2.2807236182452173E-8</v>
      </c>
      <c r="H1203" s="47"/>
      <c r="I1203" s="47"/>
      <c r="J1203" s="47"/>
      <c r="K1203" s="47"/>
      <c r="L1203" s="47"/>
    </row>
    <row r="1204" spans="1:12">
      <c r="A1204" s="47">
        <f t="shared" si="37"/>
        <v>5.9926621796994359</v>
      </c>
      <c r="B1204" s="47"/>
      <c r="C1204" s="47"/>
      <c r="D1204" s="47"/>
      <c r="E1204" s="47"/>
      <c r="F1204" s="47"/>
      <c r="G1204" s="47">
        <f t="shared" si="38"/>
        <v>1.3238269582243356E-8</v>
      </c>
      <c r="H1204" s="47"/>
      <c r="I1204" s="47"/>
      <c r="J1204" s="47"/>
      <c r="K1204" s="47"/>
      <c r="L1204" s="47"/>
    </row>
    <row r="1205" spans="1:12">
      <c r="A1205" s="47">
        <f t="shared" si="37"/>
        <v>6.0821048987994279</v>
      </c>
      <c r="B1205" s="47"/>
      <c r="C1205" s="47"/>
      <c r="D1205" s="47"/>
      <c r="E1205" s="47"/>
      <c r="F1205" s="47"/>
      <c r="G1205" s="47">
        <f t="shared" si="38"/>
        <v>7.6182494765741914E-9</v>
      </c>
      <c r="H1205" s="47"/>
      <c r="I1205" s="47"/>
      <c r="J1205" s="47"/>
      <c r="K1205" s="47"/>
      <c r="L1205" s="47"/>
    </row>
    <row r="1206" spans="1:12">
      <c r="A1206" s="47">
        <f t="shared" si="37"/>
        <v>6.1715476178994191</v>
      </c>
      <c r="B1206" s="47"/>
      <c r="C1206" s="47"/>
      <c r="D1206" s="47"/>
      <c r="E1206" s="47"/>
      <c r="F1206" s="47"/>
      <c r="G1206" s="47">
        <f t="shared" si="38"/>
        <v>4.3464620838134656E-9</v>
      </c>
      <c r="H1206" s="47"/>
      <c r="I1206" s="47"/>
      <c r="J1206" s="47"/>
      <c r="K1206" s="47"/>
      <c r="L1206" s="47"/>
    </row>
    <row r="1207" spans="1:12">
      <c r="A1207" s="47">
        <f t="shared" si="37"/>
        <v>6.2609903369994111</v>
      </c>
      <c r="B1207" s="47"/>
      <c r="C1207" s="47"/>
      <c r="D1207" s="47"/>
      <c r="E1207" s="47"/>
      <c r="F1207" s="47"/>
      <c r="G1207" s="47">
        <f t="shared" si="38"/>
        <v>2.4584676161569712E-9</v>
      </c>
      <c r="H1207" s="47"/>
      <c r="I1207" s="47"/>
      <c r="J1207" s="47"/>
      <c r="K1207" s="47"/>
      <c r="L1207" s="47"/>
    </row>
    <row r="1208" spans="1:12">
      <c r="A1208" s="47">
        <f t="shared" ref="A1208:A1247" si="39">($A526-G$198)/G$201</f>
        <v>6.3504330560994022</v>
      </c>
      <c r="B1208" s="47"/>
      <c r="C1208" s="47"/>
      <c r="D1208" s="47"/>
      <c r="E1208" s="47"/>
      <c r="F1208" s="47"/>
      <c r="G1208" s="47">
        <f t="shared" ref="G1208:G1271" si="40">G526/$G$455</f>
        <v>1.3785799716768213E-9</v>
      </c>
      <c r="H1208" s="47"/>
      <c r="I1208" s="47"/>
      <c r="J1208" s="47"/>
      <c r="K1208" s="47"/>
      <c r="L1208" s="47"/>
    </row>
    <row r="1209" spans="1:12">
      <c r="A1209" s="47">
        <f t="shared" si="39"/>
        <v>6.4398757751993942</v>
      </c>
      <c r="B1209" s="47"/>
      <c r="C1209" s="47"/>
      <c r="D1209" s="47"/>
      <c r="E1209" s="47"/>
      <c r="F1209" s="47"/>
      <c r="G1209" s="47">
        <f t="shared" si="40"/>
        <v>7.6635346251599055E-10</v>
      </c>
      <c r="H1209" s="47"/>
      <c r="I1209" s="47"/>
      <c r="J1209" s="47"/>
      <c r="K1209" s="47"/>
      <c r="L1209" s="47"/>
    </row>
    <row r="1210" spans="1:12">
      <c r="A1210" s="47">
        <f t="shared" si="39"/>
        <v>6.5293184942993854</v>
      </c>
      <c r="B1210" s="47"/>
      <c r="C1210" s="47"/>
      <c r="D1210" s="47"/>
      <c r="E1210" s="47"/>
      <c r="F1210" s="47"/>
      <c r="G1210" s="47">
        <f t="shared" si="40"/>
        <v>4.223248183524638E-10</v>
      </c>
      <c r="H1210" s="47"/>
      <c r="I1210" s="47"/>
      <c r="J1210" s="47"/>
      <c r="K1210" s="47"/>
      <c r="L1210" s="47"/>
    </row>
    <row r="1211" spans="1:12">
      <c r="A1211" s="47">
        <f t="shared" si="39"/>
        <v>6.6187612133993774</v>
      </c>
      <c r="B1211" s="47"/>
      <c r="C1211" s="47"/>
      <c r="D1211" s="47"/>
      <c r="E1211" s="47"/>
      <c r="F1211" s="47"/>
      <c r="G1211" s="47">
        <f t="shared" si="40"/>
        <v>2.3071448409995723E-10</v>
      </c>
      <c r="H1211" s="47"/>
      <c r="I1211" s="47"/>
      <c r="J1211" s="47"/>
      <c r="K1211" s="47"/>
      <c r="L1211" s="47"/>
    </row>
    <row r="1212" spans="1:12">
      <c r="A1212" s="47">
        <f t="shared" si="39"/>
        <v>6.7082039324993685</v>
      </c>
      <c r="B1212" s="47"/>
      <c r="C1212" s="47"/>
      <c r="D1212" s="47"/>
      <c r="E1212" s="47"/>
      <c r="F1212" s="47"/>
      <c r="G1212" s="47">
        <f t="shared" si="40"/>
        <v>1.2494076677413168E-10</v>
      </c>
      <c r="H1212" s="47"/>
      <c r="I1212" s="47"/>
      <c r="J1212" s="47"/>
      <c r="K1212" s="47"/>
      <c r="L1212" s="47"/>
    </row>
    <row r="1213" spans="1:12">
      <c r="A1213" s="47">
        <f t="shared" si="39"/>
        <v>6.7976466515993605</v>
      </c>
      <c r="B1213" s="47"/>
      <c r="C1213" s="47"/>
      <c r="D1213" s="47"/>
      <c r="E1213" s="47"/>
      <c r="F1213" s="47"/>
      <c r="G1213" s="47">
        <f t="shared" si="40"/>
        <v>6.7069430016789325E-11</v>
      </c>
      <c r="H1213" s="47"/>
      <c r="I1213" s="47"/>
      <c r="J1213" s="47"/>
      <c r="K1213" s="47"/>
      <c r="L1213" s="47"/>
    </row>
    <row r="1214" spans="1:12">
      <c r="A1214" s="47">
        <f t="shared" si="39"/>
        <v>6.8870893706993517</v>
      </c>
      <c r="B1214" s="47"/>
      <c r="C1214" s="47"/>
      <c r="D1214" s="47"/>
      <c r="E1214" s="47"/>
      <c r="F1214" s="47"/>
      <c r="G1214" s="47">
        <f t="shared" si="40"/>
        <v>3.5688320559391644E-11</v>
      </c>
      <c r="H1214" s="47"/>
      <c r="I1214" s="47"/>
      <c r="J1214" s="47"/>
      <c r="K1214" s="47"/>
      <c r="L1214" s="47"/>
    </row>
    <row r="1215" spans="1:12">
      <c r="A1215" s="47">
        <f t="shared" si="39"/>
        <v>6.9765320897993437</v>
      </c>
      <c r="B1215" s="47"/>
      <c r="C1215" s="47"/>
      <c r="D1215" s="47"/>
      <c r="E1215" s="47"/>
      <c r="F1215" s="47"/>
      <c r="G1215" s="47">
        <f t="shared" si="40"/>
        <v>1.8823412977971665E-11</v>
      </c>
      <c r="H1215" s="47"/>
      <c r="I1215" s="47"/>
      <c r="J1215" s="47"/>
      <c r="K1215" s="47"/>
      <c r="L1215" s="47"/>
    </row>
    <row r="1216" spans="1:12">
      <c r="A1216" s="47">
        <f t="shared" si="39"/>
        <v>7.0659748088993348</v>
      </c>
      <c r="B1216" s="47"/>
      <c r="C1216" s="47"/>
      <c r="D1216" s="47"/>
      <c r="E1216" s="47"/>
      <c r="F1216" s="47"/>
      <c r="G1216" s="47">
        <f t="shared" si="40"/>
        <v>9.8408116480584553E-12</v>
      </c>
      <c r="H1216" s="47"/>
      <c r="I1216" s="47"/>
      <c r="J1216" s="47"/>
      <c r="K1216" s="47"/>
      <c r="L1216" s="47"/>
    </row>
    <row r="1217" spans="1:12">
      <c r="A1217" s="47">
        <f t="shared" si="39"/>
        <v>7.1554175279993268</v>
      </c>
      <c r="B1217" s="47"/>
      <c r="C1217" s="47"/>
      <c r="D1217" s="47"/>
      <c r="E1217" s="47"/>
      <c r="F1217" s="47"/>
      <c r="G1217" s="47">
        <f t="shared" si="40"/>
        <v>5.0993296721755131E-12</v>
      </c>
      <c r="H1217" s="47"/>
      <c r="I1217" s="47"/>
      <c r="J1217" s="47"/>
      <c r="K1217" s="47"/>
      <c r="L1217" s="47"/>
    </row>
    <row r="1218" spans="1:12">
      <c r="A1218" s="47">
        <f t="shared" si="39"/>
        <v>7.244860247099318</v>
      </c>
      <c r="B1218" s="47"/>
      <c r="C1218" s="47"/>
      <c r="D1218" s="47"/>
      <c r="E1218" s="47"/>
      <c r="F1218" s="47"/>
      <c r="G1218" s="47">
        <f t="shared" si="40"/>
        <v>2.6189910703016728E-12</v>
      </c>
      <c r="H1218" s="47"/>
      <c r="I1218" s="47"/>
      <c r="J1218" s="47"/>
      <c r="K1218" s="47"/>
      <c r="L1218" s="47"/>
    </row>
    <row r="1219" spans="1:12">
      <c r="A1219" s="47">
        <f t="shared" si="39"/>
        <v>7.33430296619931</v>
      </c>
      <c r="B1219" s="47"/>
      <c r="C1219" s="47"/>
      <c r="D1219" s="47"/>
      <c r="E1219" s="47"/>
      <c r="F1219" s="47"/>
      <c r="G1219" s="47">
        <f t="shared" si="40"/>
        <v>1.3331611171114241E-12</v>
      </c>
      <c r="H1219" s="47"/>
      <c r="I1219" s="47"/>
      <c r="J1219" s="47"/>
      <c r="K1219" s="47"/>
      <c r="L1219" s="47"/>
    </row>
    <row r="1220" spans="1:12">
      <c r="A1220" s="47">
        <f t="shared" si="39"/>
        <v>7.4237456852993011</v>
      </c>
      <c r="B1220" s="47"/>
      <c r="C1220" s="47"/>
      <c r="D1220" s="47"/>
      <c r="E1220" s="47"/>
      <c r="F1220" s="47"/>
      <c r="G1220" s="47">
        <f t="shared" si="40"/>
        <v>6.7258578881296803E-13</v>
      </c>
      <c r="H1220" s="47"/>
      <c r="I1220" s="47"/>
      <c r="J1220" s="47"/>
      <c r="K1220" s="47"/>
      <c r="L1220" s="47"/>
    </row>
    <row r="1221" spans="1:12">
      <c r="A1221" s="47">
        <f t="shared" si="39"/>
        <v>7.5131884043992931</v>
      </c>
      <c r="B1221" s="47"/>
      <c r="C1221" s="47"/>
      <c r="D1221" s="47"/>
      <c r="E1221" s="47"/>
      <c r="F1221" s="47"/>
      <c r="G1221" s="47">
        <f t="shared" si="40"/>
        <v>3.3629289440648068E-13</v>
      </c>
      <c r="H1221" s="47"/>
      <c r="I1221" s="47"/>
      <c r="J1221" s="47"/>
      <c r="K1221" s="47"/>
      <c r="L1221" s="47"/>
    </row>
    <row r="1222" spans="1:12">
      <c r="A1222" s="47">
        <f t="shared" si="39"/>
        <v>7.6026311234992843</v>
      </c>
      <c r="B1222" s="47"/>
      <c r="C1222" s="47"/>
      <c r="D1222" s="47"/>
      <c r="E1222" s="47"/>
      <c r="F1222" s="47"/>
      <c r="G1222" s="47">
        <f t="shared" si="40"/>
        <v>1.6664065812380444E-13</v>
      </c>
      <c r="H1222" s="47"/>
      <c r="I1222" s="47"/>
      <c r="J1222" s="47"/>
      <c r="K1222" s="47"/>
      <c r="L1222" s="47"/>
    </row>
    <row r="1223" spans="1:12">
      <c r="A1223" s="47">
        <f t="shared" si="39"/>
        <v>7.6920738425992763</v>
      </c>
      <c r="B1223" s="47"/>
      <c r="C1223" s="47"/>
      <c r="D1223" s="47"/>
      <c r="E1223" s="47"/>
      <c r="F1223" s="47"/>
      <c r="G1223" s="47">
        <f t="shared" si="40"/>
        <v>8.1832466042940906E-14</v>
      </c>
      <c r="H1223" s="47"/>
      <c r="I1223" s="47"/>
      <c r="J1223" s="47"/>
      <c r="K1223" s="47"/>
      <c r="L1223" s="47"/>
    </row>
    <row r="1224" spans="1:12">
      <c r="A1224" s="47">
        <f t="shared" si="39"/>
        <v>7.7815165616992674</v>
      </c>
      <c r="B1224" s="47"/>
      <c r="C1224" s="47"/>
      <c r="D1224" s="47"/>
      <c r="E1224" s="47"/>
      <c r="F1224" s="47"/>
      <c r="G1224" s="47">
        <f t="shared" si="40"/>
        <v>3.9823514632173603E-14</v>
      </c>
      <c r="H1224" s="47"/>
      <c r="I1224" s="47"/>
      <c r="J1224" s="47"/>
      <c r="K1224" s="47"/>
      <c r="L1224" s="47"/>
    </row>
    <row r="1225" spans="1:12">
      <c r="A1225" s="47">
        <f t="shared" si="39"/>
        <v>7.8709592807992594</v>
      </c>
      <c r="B1225" s="47"/>
      <c r="C1225" s="47"/>
      <c r="D1225" s="47"/>
      <c r="E1225" s="47"/>
      <c r="F1225" s="47"/>
      <c r="G1225" s="47">
        <f t="shared" si="40"/>
        <v>1.9204831020841198E-14</v>
      </c>
      <c r="H1225" s="47"/>
      <c r="I1225" s="47"/>
      <c r="J1225" s="47"/>
      <c r="K1225" s="47"/>
      <c r="L1225" s="47"/>
    </row>
    <row r="1226" spans="1:12">
      <c r="A1226" s="47">
        <f t="shared" si="39"/>
        <v>7.9604019998992506</v>
      </c>
      <c r="B1226" s="47"/>
      <c r="C1226" s="47"/>
      <c r="D1226" s="47"/>
      <c r="E1226" s="47"/>
      <c r="F1226" s="47"/>
      <c r="G1226" s="47">
        <f t="shared" si="40"/>
        <v>9.1775298683663605E-15</v>
      </c>
      <c r="H1226" s="47"/>
      <c r="I1226" s="47"/>
      <c r="J1226" s="47"/>
      <c r="K1226" s="47"/>
      <c r="L1226" s="47"/>
    </row>
    <row r="1227" spans="1:12">
      <c r="A1227" s="47">
        <f t="shared" si="39"/>
        <v>8.0498447189992426</v>
      </c>
      <c r="B1227" s="47"/>
      <c r="C1227" s="47"/>
      <c r="D1227" s="47"/>
      <c r="E1227" s="47"/>
      <c r="F1227" s="47"/>
      <c r="G1227" s="47">
        <f t="shared" si="40"/>
        <v>4.3458303200205772E-15</v>
      </c>
      <c r="H1227" s="47"/>
      <c r="I1227" s="47"/>
      <c r="J1227" s="47"/>
      <c r="K1227" s="47"/>
      <c r="L1227" s="47"/>
    </row>
    <row r="1228" spans="1:12">
      <c r="A1228" s="47">
        <f t="shared" si="39"/>
        <v>8.1392874380992346</v>
      </c>
      <c r="B1228" s="47"/>
      <c r="C1228" s="47"/>
      <c r="D1228" s="47"/>
      <c r="E1228" s="47"/>
      <c r="F1228" s="47"/>
      <c r="G1228" s="47">
        <f t="shared" si="40"/>
        <v>2.0390992703909142E-15</v>
      </c>
      <c r="H1228" s="47"/>
      <c r="I1228" s="47"/>
      <c r="J1228" s="47"/>
      <c r="K1228" s="47"/>
      <c r="L1228" s="47"/>
    </row>
    <row r="1229" spans="1:12">
      <c r="A1229" s="47">
        <f t="shared" si="39"/>
        <v>8.2287301571992248</v>
      </c>
      <c r="B1229" s="47"/>
      <c r="C1229" s="47"/>
      <c r="D1229" s="47"/>
      <c r="E1229" s="47"/>
      <c r="F1229" s="47"/>
      <c r="G1229" s="47">
        <f t="shared" si="40"/>
        <v>9.4800229237471134E-16</v>
      </c>
      <c r="H1229" s="47"/>
      <c r="I1229" s="47"/>
      <c r="J1229" s="47"/>
      <c r="K1229" s="47"/>
      <c r="L1229" s="47"/>
    </row>
    <row r="1230" spans="1:12">
      <c r="A1230" s="47">
        <f t="shared" si="39"/>
        <v>8.3181728762992169</v>
      </c>
      <c r="B1230" s="47"/>
      <c r="C1230" s="47"/>
      <c r="D1230" s="47"/>
      <c r="E1230" s="47"/>
      <c r="F1230" s="47"/>
      <c r="G1230" s="47">
        <f t="shared" si="40"/>
        <v>4.3668910260992813E-16</v>
      </c>
      <c r="H1230" s="47"/>
      <c r="I1230" s="47"/>
      <c r="J1230" s="47"/>
      <c r="K1230" s="47"/>
      <c r="L1230" s="47"/>
    </row>
    <row r="1231" spans="1:12">
      <c r="A1231" s="47">
        <f t="shared" si="39"/>
        <v>8.4076155953992089</v>
      </c>
      <c r="B1231" s="47"/>
      <c r="C1231" s="47"/>
      <c r="D1231" s="47"/>
      <c r="E1231" s="47"/>
      <c r="F1231" s="47"/>
      <c r="G1231" s="47">
        <f t="shared" si="40"/>
        <v>1.9930287531906456E-16</v>
      </c>
      <c r="H1231" s="47"/>
      <c r="I1231" s="47"/>
      <c r="J1231" s="47"/>
      <c r="K1231" s="47"/>
      <c r="L1231" s="47"/>
    </row>
    <row r="1232" spans="1:12">
      <c r="A1232" s="47">
        <f t="shared" si="39"/>
        <v>8.4970583144992009</v>
      </c>
      <c r="B1232" s="47"/>
      <c r="C1232" s="47"/>
      <c r="D1232" s="47"/>
      <c r="E1232" s="47"/>
      <c r="F1232" s="47"/>
      <c r="G1232" s="47">
        <f t="shared" si="40"/>
        <v>9.0119561013838862E-17</v>
      </c>
      <c r="H1232" s="47"/>
      <c r="I1232" s="47"/>
      <c r="J1232" s="47"/>
      <c r="K1232" s="47"/>
      <c r="L1232" s="47"/>
    </row>
    <row r="1233" spans="1:12">
      <c r="A1233" s="47">
        <f t="shared" si="39"/>
        <v>8.5865010335991911</v>
      </c>
      <c r="B1233" s="47"/>
      <c r="C1233" s="47"/>
      <c r="D1233" s="47"/>
      <c r="E1233" s="47"/>
      <c r="F1233" s="47"/>
      <c r="G1233" s="47">
        <f t="shared" si="40"/>
        <v>4.0371479644928248E-17</v>
      </c>
      <c r="H1233" s="47"/>
      <c r="I1233" s="47"/>
      <c r="J1233" s="47"/>
      <c r="K1233" s="47"/>
      <c r="L1233" s="47"/>
    </row>
    <row r="1234" spans="1:12">
      <c r="A1234" s="47">
        <f t="shared" si="39"/>
        <v>8.6759437526991832</v>
      </c>
      <c r="B1234" s="47"/>
      <c r="C1234" s="47"/>
      <c r="D1234" s="47"/>
      <c r="E1234" s="47"/>
      <c r="F1234" s="47"/>
      <c r="G1234" s="47">
        <f t="shared" si="40"/>
        <v>1.7917025548469586E-17</v>
      </c>
      <c r="H1234" s="47"/>
      <c r="I1234" s="47"/>
      <c r="J1234" s="47"/>
      <c r="K1234" s="47"/>
      <c r="L1234" s="47"/>
    </row>
    <row r="1235" spans="1:12">
      <c r="A1235" s="47">
        <f t="shared" si="39"/>
        <v>8.7653864717991752</v>
      </c>
      <c r="B1235" s="47"/>
      <c r="C1235" s="47"/>
      <c r="D1235" s="47"/>
      <c r="E1235" s="47"/>
      <c r="F1235" s="47"/>
      <c r="G1235" s="47">
        <f t="shared" si="40"/>
        <v>7.8773129566546203E-18</v>
      </c>
      <c r="H1235" s="47"/>
      <c r="I1235" s="47"/>
      <c r="J1235" s="47"/>
      <c r="K1235" s="47"/>
      <c r="L1235" s="47"/>
    </row>
    <row r="1236" spans="1:12">
      <c r="A1236" s="47">
        <f t="shared" si="39"/>
        <v>8.8548291908991672</v>
      </c>
      <c r="B1236" s="47"/>
      <c r="C1236" s="47"/>
      <c r="D1236" s="47"/>
      <c r="E1236" s="47"/>
      <c r="F1236" s="47"/>
      <c r="G1236" s="47">
        <f t="shared" si="40"/>
        <v>3.4308067891447245E-18</v>
      </c>
      <c r="H1236" s="47"/>
      <c r="I1236" s="47"/>
      <c r="J1236" s="47"/>
      <c r="K1236" s="47"/>
      <c r="L1236" s="47"/>
    </row>
    <row r="1237" spans="1:12">
      <c r="A1237" s="47">
        <f t="shared" si="39"/>
        <v>8.9442719099991592</v>
      </c>
      <c r="B1237" s="47"/>
      <c r="C1237" s="47"/>
      <c r="D1237" s="47"/>
      <c r="E1237" s="47"/>
      <c r="F1237" s="47"/>
      <c r="G1237" s="47">
        <f t="shared" si="40"/>
        <v>1.4801480718881528E-18</v>
      </c>
      <c r="H1237" s="47"/>
      <c r="I1237" s="47"/>
      <c r="J1237" s="47"/>
      <c r="K1237" s="47"/>
      <c r="L1237" s="47"/>
    </row>
    <row r="1238" spans="1:12">
      <c r="A1238" s="47">
        <f t="shared" si="39"/>
        <v>9.0337146290991495</v>
      </c>
      <c r="B1238" s="47"/>
      <c r="C1238" s="47"/>
      <c r="D1238" s="47"/>
      <c r="E1238" s="47"/>
      <c r="F1238" s="47"/>
      <c r="G1238" s="47">
        <f t="shared" si="40"/>
        <v>6.3254191106331494E-19</v>
      </c>
      <c r="H1238" s="47"/>
      <c r="I1238" s="47"/>
      <c r="J1238" s="47"/>
      <c r="K1238" s="47"/>
      <c r="L1238" s="47"/>
    </row>
    <row r="1239" spans="1:12">
      <c r="A1239" s="47">
        <f t="shared" si="39"/>
        <v>9.1231573481991415</v>
      </c>
      <c r="B1239" s="47"/>
      <c r="C1239" s="47"/>
      <c r="D1239" s="47"/>
      <c r="E1239" s="47"/>
      <c r="F1239" s="47"/>
      <c r="G1239" s="47">
        <f t="shared" si="40"/>
        <v>2.6775211576260077E-19</v>
      </c>
      <c r="H1239" s="47"/>
      <c r="I1239" s="47"/>
      <c r="J1239" s="47"/>
      <c r="K1239" s="47"/>
      <c r="L1239" s="47"/>
    </row>
    <row r="1240" spans="1:12">
      <c r="A1240" s="47">
        <f t="shared" si="39"/>
        <v>9.2126000672991335</v>
      </c>
      <c r="B1240" s="47"/>
      <c r="C1240" s="47"/>
      <c r="D1240" s="47"/>
      <c r="E1240" s="47"/>
      <c r="F1240" s="47"/>
      <c r="G1240" s="47">
        <f t="shared" si="40"/>
        <v>1.1225867743020898E-19</v>
      </c>
      <c r="H1240" s="47"/>
      <c r="I1240" s="47"/>
      <c r="J1240" s="47"/>
      <c r="K1240" s="47"/>
      <c r="L1240" s="47"/>
    </row>
    <row r="1241" spans="1:12">
      <c r="A1241" s="47">
        <f t="shared" si="39"/>
        <v>9.3020427863991255</v>
      </c>
      <c r="B1241" s="47"/>
      <c r="C1241" s="47"/>
      <c r="D1241" s="47"/>
      <c r="E1241" s="47"/>
      <c r="F1241" s="47"/>
      <c r="G1241" s="47">
        <f t="shared" si="40"/>
        <v>4.6615891475256651E-20</v>
      </c>
      <c r="H1241" s="47"/>
      <c r="I1241" s="47"/>
      <c r="J1241" s="47"/>
      <c r="K1241" s="47"/>
      <c r="L1241" s="47"/>
    </row>
    <row r="1242" spans="1:12">
      <c r="A1242" s="47">
        <f t="shared" si="39"/>
        <v>9.3914855054991158</v>
      </c>
      <c r="B1242" s="47"/>
      <c r="C1242" s="47"/>
      <c r="D1242" s="47"/>
      <c r="E1242" s="47"/>
      <c r="F1242" s="47"/>
      <c r="G1242" s="47">
        <f t="shared" si="40"/>
        <v>1.9171606071513992E-20</v>
      </c>
      <c r="H1242" s="47"/>
      <c r="I1242" s="47"/>
      <c r="J1242" s="47"/>
      <c r="K1242" s="47"/>
      <c r="L1242" s="47"/>
    </row>
    <row r="1243" spans="1:12">
      <c r="A1243" s="47">
        <f t="shared" si="39"/>
        <v>9.4809282245991078</v>
      </c>
      <c r="B1243" s="47"/>
      <c r="C1243" s="47"/>
      <c r="D1243" s="47"/>
      <c r="E1243" s="47"/>
      <c r="F1243" s="47"/>
      <c r="G1243" s="47">
        <f t="shared" si="40"/>
        <v>7.8086597763190076E-21</v>
      </c>
      <c r="H1243" s="47"/>
      <c r="I1243" s="47"/>
      <c r="J1243" s="47"/>
      <c r="K1243" s="47"/>
      <c r="L1243" s="47"/>
    </row>
    <row r="1244" spans="1:12">
      <c r="A1244" s="47">
        <f t="shared" si="39"/>
        <v>9.5703709436990998</v>
      </c>
      <c r="B1244" s="47"/>
      <c r="C1244" s="47"/>
      <c r="D1244" s="47"/>
      <c r="E1244" s="47"/>
      <c r="F1244" s="47"/>
      <c r="G1244" s="47">
        <f t="shared" si="40"/>
        <v>3.1497115064143849E-21</v>
      </c>
      <c r="H1244" s="47"/>
      <c r="I1244" s="47"/>
      <c r="J1244" s="47"/>
      <c r="K1244" s="47"/>
      <c r="L1244" s="47"/>
    </row>
    <row r="1245" spans="1:12">
      <c r="A1245" s="47">
        <f t="shared" si="39"/>
        <v>9.6598136627990918</v>
      </c>
      <c r="B1245" s="47"/>
      <c r="C1245" s="47"/>
      <c r="D1245" s="47"/>
      <c r="E1245" s="47"/>
      <c r="F1245" s="47"/>
      <c r="G1245" s="47">
        <f t="shared" si="40"/>
        <v>1.258124987199036E-21</v>
      </c>
      <c r="H1245" s="47"/>
      <c r="I1245" s="47"/>
      <c r="J1245" s="47"/>
      <c r="K1245" s="47"/>
      <c r="L1245" s="47"/>
    </row>
    <row r="1246" spans="1:12">
      <c r="A1246" s="47">
        <f t="shared" si="39"/>
        <v>9.7492563818990821</v>
      </c>
      <c r="B1246" s="47"/>
      <c r="C1246" s="47"/>
      <c r="D1246" s="47"/>
      <c r="E1246" s="47"/>
      <c r="F1246" s="47"/>
      <c r="G1246" s="47">
        <f t="shared" si="40"/>
        <v>4.9764275259682947E-22</v>
      </c>
      <c r="H1246" s="47"/>
      <c r="I1246" s="47"/>
      <c r="J1246" s="47"/>
      <c r="K1246" s="47"/>
      <c r="L1246" s="47"/>
    </row>
    <row r="1247" spans="1:12">
      <c r="A1247" s="47">
        <f t="shared" si="39"/>
        <v>9.8386991009990741</v>
      </c>
      <c r="B1247" s="47"/>
      <c r="C1247" s="47"/>
      <c r="D1247" s="47"/>
      <c r="E1247" s="47"/>
      <c r="F1247" s="47"/>
      <c r="G1247" s="47">
        <f t="shared" si="40"/>
        <v>1.9491007810042321E-22</v>
      </c>
      <c r="H1247" s="47"/>
      <c r="I1247" s="47"/>
      <c r="J1247" s="47"/>
      <c r="K1247" s="47"/>
      <c r="L1247" s="47"/>
    </row>
    <row r="1248" spans="1:12">
      <c r="A1248" s="47">
        <f>($A566-G$198)/G$201</f>
        <v>9.9281418200990661</v>
      </c>
      <c r="B1248" s="47"/>
      <c r="C1248" s="47"/>
      <c r="D1248" s="47"/>
      <c r="E1248" s="47"/>
      <c r="F1248" s="47"/>
      <c r="G1248" s="47">
        <f t="shared" si="40"/>
        <v>7.5588395939222565E-23</v>
      </c>
      <c r="H1248" s="47"/>
      <c r="I1248" s="47"/>
      <c r="J1248" s="47"/>
      <c r="K1248" s="47"/>
      <c r="L1248" s="47"/>
    </row>
    <row r="1249" spans="1:12">
      <c r="A1249" s="47">
        <f t="shared" ref="A1249:A1306" si="41">($A567-G$198)/G$201</f>
        <v>10.017584539199058</v>
      </c>
      <c r="B1249" s="47"/>
      <c r="C1249" s="47"/>
      <c r="D1249" s="47"/>
      <c r="E1249" s="47"/>
      <c r="F1249" s="47"/>
      <c r="G1249" s="47">
        <f t="shared" si="40"/>
        <v>2.9024273578871836E-23</v>
      </c>
      <c r="H1249" s="47"/>
      <c r="I1249" s="47"/>
      <c r="J1249" s="47"/>
      <c r="K1249" s="47"/>
      <c r="L1249" s="47"/>
    </row>
    <row r="1250" spans="1:12">
      <c r="A1250" s="47">
        <f t="shared" si="41"/>
        <v>10.107027258299048</v>
      </c>
      <c r="B1250" s="47"/>
      <c r="C1250" s="47"/>
      <c r="D1250" s="47"/>
      <c r="E1250" s="47"/>
      <c r="F1250" s="47"/>
      <c r="G1250" s="47">
        <f t="shared" si="40"/>
        <v>1.1034021360562937E-23</v>
      </c>
      <c r="H1250" s="47"/>
      <c r="I1250" s="47"/>
      <c r="J1250" s="47"/>
      <c r="K1250" s="47"/>
      <c r="L1250" s="47"/>
    </row>
    <row r="1251" spans="1:12">
      <c r="A1251" s="47">
        <f t="shared" si="41"/>
        <v>10.19646997739904</v>
      </c>
      <c r="B1251" s="47"/>
      <c r="C1251" s="47"/>
      <c r="D1251" s="47"/>
      <c r="E1251" s="47"/>
      <c r="F1251" s="47"/>
      <c r="G1251" s="47">
        <f t="shared" si="40"/>
        <v>4.1529146329591053E-24</v>
      </c>
      <c r="H1251" s="47"/>
      <c r="I1251" s="47"/>
      <c r="J1251" s="47"/>
      <c r="K1251" s="47"/>
      <c r="L1251" s="47"/>
    </row>
    <row r="1252" spans="1:12">
      <c r="A1252" s="47">
        <f t="shared" si="41"/>
        <v>10.285912696499032</v>
      </c>
      <c r="B1252" s="47"/>
      <c r="C1252" s="47"/>
      <c r="D1252" s="47"/>
      <c r="E1252" s="47"/>
      <c r="F1252" s="47"/>
      <c r="G1252" s="47">
        <f t="shared" si="40"/>
        <v>1.5473873700889286E-24</v>
      </c>
      <c r="H1252" s="47"/>
      <c r="I1252" s="47"/>
      <c r="J1252" s="47"/>
      <c r="K1252" s="47"/>
      <c r="L1252" s="47"/>
    </row>
    <row r="1253" spans="1:12">
      <c r="A1253" s="47">
        <f t="shared" si="41"/>
        <v>10.375355415599024</v>
      </c>
      <c r="B1253" s="47"/>
      <c r="C1253" s="47"/>
      <c r="D1253" s="47"/>
      <c r="E1253" s="47"/>
      <c r="F1253" s="47"/>
      <c r="G1253" s="47">
        <f t="shared" si="40"/>
        <v>5.7075763650819147E-25</v>
      </c>
      <c r="H1253" s="47"/>
      <c r="I1253" s="47"/>
      <c r="J1253" s="47"/>
      <c r="K1253" s="47"/>
      <c r="L1253" s="47"/>
    </row>
    <row r="1254" spans="1:12">
      <c r="A1254" s="47">
        <f t="shared" si="41"/>
        <v>10.464798134699015</v>
      </c>
      <c r="B1254" s="47"/>
      <c r="C1254" s="47"/>
      <c r="D1254" s="47"/>
      <c r="E1254" s="47"/>
      <c r="F1254" s="47"/>
      <c r="G1254" s="47">
        <f t="shared" si="40"/>
        <v>2.0839652123188033E-25</v>
      </c>
      <c r="H1254" s="47"/>
      <c r="I1254" s="47"/>
      <c r="J1254" s="47"/>
      <c r="K1254" s="47"/>
      <c r="L1254" s="47"/>
    </row>
    <row r="1255" spans="1:12">
      <c r="A1255" s="47">
        <f t="shared" si="41"/>
        <v>10.554240853799007</v>
      </c>
      <c r="B1255" s="47"/>
      <c r="C1255" s="47"/>
      <c r="D1255" s="47"/>
      <c r="E1255" s="47"/>
      <c r="F1255" s="47"/>
      <c r="G1255" s="47">
        <f t="shared" si="40"/>
        <v>7.5317220988695413E-26</v>
      </c>
      <c r="H1255" s="47"/>
      <c r="I1255" s="47"/>
      <c r="J1255" s="47"/>
      <c r="K1255" s="47"/>
      <c r="L1255" s="47"/>
    </row>
    <row r="1256" spans="1:12">
      <c r="A1256" s="47">
        <f t="shared" si="41"/>
        <v>10.643683572898999</v>
      </c>
      <c r="B1256" s="47"/>
      <c r="C1256" s="47"/>
      <c r="D1256" s="47"/>
      <c r="E1256" s="47"/>
      <c r="F1256" s="47"/>
      <c r="G1256" s="47">
        <f t="shared" si="40"/>
        <v>2.6942745719533394E-26</v>
      </c>
      <c r="H1256" s="47"/>
      <c r="I1256" s="47"/>
      <c r="J1256" s="47"/>
      <c r="K1256" s="47"/>
      <c r="L1256" s="47"/>
    </row>
    <row r="1257" spans="1:12">
      <c r="A1257" s="47">
        <f t="shared" si="41"/>
        <v>10.733126291998991</v>
      </c>
      <c r="B1257" s="47"/>
      <c r="C1257" s="47"/>
      <c r="D1257" s="47"/>
      <c r="E1257" s="47"/>
      <c r="F1257" s="47"/>
      <c r="G1257" s="47">
        <f t="shared" si="40"/>
        <v>9.5391883493483082E-27</v>
      </c>
      <c r="H1257" s="47"/>
      <c r="I1257" s="47"/>
      <c r="J1257" s="47"/>
      <c r="K1257" s="47"/>
      <c r="L1257" s="47"/>
    </row>
    <row r="1258" spans="1:12">
      <c r="A1258" s="47">
        <f t="shared" si="41"/>
        <v>10.822569011098981</v>
      </c>
      <c r="B1258" s="47"/>
      <c r="C1258" s="47"/>
      <c r="D1258" s="47"/>
      <c r="E1258" s="47"/>
      <c r="F1258" s="47"/>
      <c r="G1258" s="47">
        <f t="shared" si="40"/>
        <v>3.3425727369684659E-27</v>
      </c>
      <c r="H1258" s="47"/>
      <c r="I1258" s="47"/>
      <c r="J1258" s="47"/>
      <c r="K1258" s="47"/>
      <c r="L1258" s="47"/>
    </row>
    <row r="1259" spans="1:12">
      <c r="A1259" s="47">
        <f t="shared" si="41"/>
        <v>10.912011730198973</v>
      </c>
      <c r="B1259" s="47"/>
      <c r="C1259" s="47"/>
      <c r="D1259" s="47"/>
      <c r="E1259" s="47"/>
      <c r="F1259" s="47"/>
      <c r="G1259" s="47">
        <f t="shared" si="40"/>
        <v>1.1591179652390372E-27</v>
      </c>
      <c r="H1259" s="47"/>
      <c r="I1259" s="47"/>
      <c r="J1259" s="47"/>
      <c r="K1259" s="47"/>
      <c r="L1259" s="47"/>
    </row>
    <row r="1260" spans="1:12">
      <c r="A1260" s="47">
        <f t="shared" si="41"/>
        <v>11.001454449298965</v>
      </c>
      <c r="B1260" s="47"/>
      <c r="C1260" s="47"/>
      <c r="D1260" s="47"/>
      <c r="E1260" s="47"/>
      <c r="F1260" s="47"/>
      <c r="G1260" s="47">
        <f t="shared" si="40"/>
        <v>3.9776702292385178E-28</v>
      </c>
      <c r="H1260" s="47"/>
      <c r="I1260" s="47"/>
      <c r="J1260" s="47"/>
      <c r="K1260" s="47"/>
      <c r="L1260" s="47"/>
    </row>
    <row r="1261" spans="1:12">
      <c r="A1261" s="47">
        <f t="shared" si="41"/>
        <v>11.090897168398957</v>
      </c>
      <c r="B1261" s="47"/>
      <c r="C1261" s="47"/>
      <c r="D1261" s="47"/>
      <c r="E1261" s="47"/>
      <c r="F1261" s="47"/>
      <c r="G1261" s="47">
        <f t="shared" si="40"/>
        <v>1.3507062008377158E-28</v>
      </c>
      <c r="H1261" s="47"/>
      <c r="I1261" s="47"/>
      <c r="J1261" s="47"/>
      <c r="K1261" s="47"/>
      <c r="L1261" s="47"/>
    </row>
    <row r="1262" spans="1:12">
      <c r="A1262" s="47">
        <f t="shared" si="41"/>
        <v>11.180339887498947</v>
      </c>
      <c r="B1262" s="47"/>
      <c r="C1262" s="47"/>
      <c r="D1262" s="47"/>
      <c r="E1262" s="47"/>
      <c r="F1262" s="47"/>
      <c r="G1262" s="47">
        <f t="shared" si="40"/>
        <v>4.5383728348145527E-29</v>
      </c>
      <c r="H1262" s="47"/>
      <c r="I1262" s="47"/>
      <c r="J1262" s="47"/>
      <c r="K1262" s="47"/>
      <c r="L1262" s="47"/>
    </row>
    <row r="1263" spans="1:12">
      <c r="A1263" s="47">
        <f t="shared" si="41"/>
        <v>11.269782606598939</v>
      </c>
      <c r="B1263" s="47"/>
      <c r="C1263" s="47"/>
      <c r="D1263" s="47"/>
      <c r="E1263" s="47"/>
      <c r="F1263" s="47"/>
      <c r="G1263" s="47">
        <f t="shared" si="40"/>
        <v>1.5087675647655075E-29</v>
      </c>
      <c r="H1263" s="47"/>
      <c r="I1263" s="47"/>
      <c r="J1263" s="47"/>
      <c r="K1263" s="47"/>
      <c r="L1263" s="47"/>
    </row>
    <row r="1264" spans="1:12">
      <c r="A1264" s="47">
        <f t="shared" si="41"/>
        <v>11.359225325698931</v>
      </c>
      <c r="B1264" s="47"/>
      <c r="C1264" s="47"/>
      <c r="D1264" s="47"/>
      <c r="E1264" s="47"/>
      <c r="F1264" s="47"/>
      <c r="G1264" s="47">
        <f t="shared" si="40"/>
        <v>4.9625246162048414E-30</v>
      </c>
      <c r="H1264" s="47"/>
      <c r="I1264" s="47"/>
      <c r="J1264" s="47"/>
      <c r="K1264" s="47"/>
      <c r="L1264" s="47"/>
    </row>
    <row r="1265" spans="1:12">
      <c r="A1265" s="47">
        <f t="shared" si="41"/>
        <v>11.448668044798923</v>
      </c>
      <c r="B1265" s="47"/>
      <c r="C1265" s="47"/>
      <c r="D1265" s="47"/>
      <c r="E1265" s="47"/>
      <c r="F1265" s="47"/>
      <c r="G1265" s="47">
        <f t="shared" si="40"/>
        <v>1.6147897560666304E-30</v>
      </c>
      <c r="H1265" s="47"/>
      <c r="I1265" s="47"/>
      <c r="J1265" s="47"/>
      <c r="K1265" s="47"/>
      <c r="L1265" s="47"/>
    </row>
    <row r="1266" spans="1:12">
      <c r="A1266" s="47">
        <f t="shared" si="41"/>
        <v>11.538110763898914</v>
      </c>
      <c r="B1266" s="47"/>
      <c r="C1266" s="47"/>
      <c r="D1266" s="47"/>
      <c r="E1266" s="47"/>
      <c r="F1266" s="47"/>
      <c r="G1266" s="47">
        <f t="shared" si="40"/>
        <v>5.1980039641195538E-31</v>
      </c>
      <c r="H1266" s="47"/>
      <c r="I1266" s="47"/>
      <c r="J1266" s="47"/>
      <c r="K1266" s="47"/>
      <c r="L1266" s="47"/>
    </row>
    <row r="1267" spans="1:12">
      <c r="A1267" s="47">
        <f t="shared" si="41"/>
        <v>11.627553482998906</v>
      </c>
      <c r="B1267" s="47"/>
      <c r="C1267" s="47"/>
      <c r="D1267" s="47"/>
      <c r="E1267" s="47"/>
      <c r="F1267" s="47"/>
      <c r="G1267" s="47">
        <f t="shared" si="40"/>
        <v>1.6551538938380665E-31</v>
      </c>
      <c r="H1267" s="47"/>
      <c r="I1267" s="47"/>
      <c r="J1267" s="47"/>
      <c r="K1267" s="47"/>
      <c r="L1267" s="47"/>
    </row>
    <row r="1268" spans="1:12">
      <c r="A1268" s="47">
        <f t="shared" si="41"/>
        <v>11.716996202098898</v>
      </c>
      <c r="B1268" s="47"/>
      <c r="C1268" s="47"/>
      <c r="D1268" s="47"/>
      <c r="E1268" s="47"/>
      <c r="F1268" s="47"/>
      <c r="G1268" s="47">
        <f t="shared" si="40"/>
        <v>5.2130831301985764E-32</v>
      </c>
      <c r="H1268" s="47"/>
      <c r="I1268" s="47"/>
      <c r="J1268" s="47"/>
      <c r="K1268" s="47"/>
      <c r="L1268" s="47"/>
    </row>
    <row r="1269" spans="1:12">
      <c r="A1269" s="47">
        <f t="shared" si="41"/>
        <v>11.80643892119889</v>
      </c>
      <c r="B1269" s="47"/>
      <c r="C1269" s="47"/>
      <c r="D1269" s="47"/>
      <c r="E1269" s="47"/>
      <c r="F1269" s="47"/>
      <c r="G1269" s="47">
        <f t="shared" si="40"/>
        <v>1.6239709227582095E-32</v>
      </c>
      <c r="H1269" s="47"/>
      <c r="I1269" s="47"/>
      <c r="J1269" s="47"/>
      <c r="K1269" s="47"/>
      <c r="L1269" s="47"/>
    </row>
    <row r="1270" spans="1:12">
      <c r="A1270" s="47">
        <f t="shared" si="41"/>
        <v>11.89588164029888</v>
      </c>
      <c r="B1270" s="47"/>
      <c r="C1270" s="47"/>
      <c r="D1270" s="47"/>
      <c r="E1270" s="47"/>
      <c r="F1270" s="47"/>
      <c r="G1270" s="47">
        <f t="shared" si="40"/>
        <v>5.0033568899598972E-33</v>
      </c>
      <c r="H1270" s="47"/>
      <c r="I1270" s="47"/>
      <c r="J1270" s="47"/>
      <c r="K1270" s="47"/>
      <c r="L1270" s="47"/>
    </row>
    <row r="1271" spans="1:12">
      <c r="A1271" s="47">
        <f t="shared" si="41"/>
        <v>11.985324359398872</v>
      </c>
      <c r="B1271" s="47"/>
      <c r="C1271" s="47"/>
      <c r="D1271" s="47"/>
      <c r="E1271" s="47"/>
      <c r="F1271" s="47"/>
      <c r="G1271" s="47">
        <f t="shared" si="40"/>
        <v>1.5244603024096889E-33</v>
      </c>
      <c r="H1271" s="47"/>
      <c r="I1271" s="47"/>
      <c r="J1271" s="47"/>
      <c r="K1271" s="47"/>
      <c r="L1271" s="47"/>
    </row>
    <row r="1272" spans="1:12">
      <c r="A1272" s="47">
        <f t="shared" si="41"/>
        <v>12.074767078498864</v>
      </c>
      <c r="B1272" s="47"/>
      <c r="C1272" s="47"/>
      <c r="D1272" s="47"/>
      <c r="E1272" s="47"/>
      <c r="F1272" s="47"/>
      <c r="G1272" s="47">
        <f t="shared" ref="G1272:G1277" si="42">G590/$G$455</f>
        <v>4.5931790929744755E-34</v>
      </c>
      <c r="H1272" s="47"/>
      <c r="I1272" s="47"/>
      <c r="J1272" s="47"/>
      <c r="K1272" s="47"/>
      <c r="L1272" s="47"/>
    </row>
    <row r="1273" spans="1:12">
      <c r="A1273" s="47">
        <f t="shared" si="41"/>
        <v>12.164209797598856</v>
      </c>
      <c r="B1273" s="47"/>
      <c r="C1273" s="47"/>
      <c r="D1273" s="47"/>
      <c r="E1273" s="47"/>
      <c r="F1273" s="47"/>
      <c r="G1273" s="47">
        <f t="shared" si="42"/>
        <v>1.3684341857307649E-34</v>
      </c>
      <c r="H1273" s="47"/>
      <c r="I1273" s="47"/>
      <c r="J1273" s="47"/>
      <c r="K1273" s="47"/>
      <c r="L1273" s="47"/>
    </row>
    <row r="1274" spans="1:12">
      <c r="A1274" s="47">
        <f t="shared" si="41"/>
        <v>12.253652516698846</v>
      </c>
      <c r="B1274" s="47"/>
      <c r="C1274" s="47"/>
      <c r="D1274" s="47"/>
      <c r="E1274" s="47"/>
      <c r="F1274" s="47"/>
      <c r="G1274" s="47">
        <f t="shared" si="42"/>
        <v>4.0310464385869123E-35</v>
      </c>
      <c r="H1274" s="47"/>
      <c r="I1274" s="47"/>
      <c r="J1274" s="47"/>
      <c r="K1274" s="47"/>
      <c r="L1274" s="47"/>
    </row>
    <row r="1275" spans="1:12">
      <c r="A1275" s="47">
        <f t="shared" si="41"/>
        <v>12.343095235798838</v>
      </c>
      <c r="B1275" s="47"/>
      <c r="C1275" s="47"/>
      <c r="D1275" s="47"/>
      <c r="E1275" s="47"/>
      <c r="F1275" s="47"/>
      <c r="G1275" s="47">
        <f t="shared" si="42"/>
        <v>1.1739903287636937E-35</v>
      </c>
      <c r="H1275" s="47"/>
      <c r="I1275" s="47"/>
      <c r="J1275" s="47"/>
      <c r="K1275" s="47"/>
      <c r="L1275" s="47"/>
    </row>
    <row r="1276" spans="1:12">
      <c r="A1276" s="47">
        <f t="shared" si="41"/>
        <v>12.43253795489883</v>
      </c>
      <c r="B1276" s="47"/>
      <c r="C1276" s="47"/>
      <c r="D1276" s="47"/>
      <c r="E1276" s="47"/>
      <c r="F1276" s="47"/>
      <c r="G1276" s="47">
        <f t="shared" si="42"/>
        <v>3.3801263964404117E-36</v>
      </c>
      <c r="H1276" s="47"/>
      <c r="I1276" s="47"/>
      <c r="J1276" s="47"/>
      <c r="K1276" s="47"/>
      <c r="L1276" s="47"/>
    </row>
    <row r="1277" spans="1:12">
      <c r="A1277" s="47">
        <f t="shared" si="41"/>
        <v>12.521980673998822</v>
      </c>
      <c r="B1277" s="47"/>
      <c r="C1277" s="47"/>
      <c r="D1277" s="47"/>
      <c r="E1277" s="47"/>
      <c r="F1277" s="47"/>
      <c r="G1277" s="47">
        <f t="shared" si="42"/>
        <v>9.6203597437151565E-37</v>
      </c>
      <c r="H1277" s="47"/>
      <c r="I1277" s="47"/>
      <c r="J1277" s="47"/>
      <c r="K1277" s="47"/>
      <c r="L1277" s="47"/>
    </row>
    <row r="1278" spans="1:12">
      <c r="A1278" s="47">
        <f t="shared" si="41"/>
        <v>12.611423393098812</v>
      </c>
      <c r="B1278" s="47"/>
      <c r="C1278" s="47"/>
      <c r="D1278" s="47"/>
      <c r="E1278" s="47"/>
      <c r="F1278" s="47"/>
      <c r="G1278" s="47">
        <f>G596/$G$455</f>
        <v>2.7064950685643138E-37</v>
      </c>
      <c r="H1278" s="47"/>
      <c r="I1278" s="47"/>
      <c r="J1278" s="47"/>
      <c r="K1278" s="47"/>
      <c r="L1278" s="47"/>
    </row>
    <row r="1279" spans="1:12">
      <c r="A1279" s="47">
        <f t="shared" si="41"/>
        <v>12.700866112198804</v>
      </c>
      <c r="B1279" s="47"/>
      <c r="C1279" s="47"/>
      <c r="D1279" s="47"/>
      <c r="E1279" s="47"/>
      <c r="F1279" s="47"/>
      <c r="G1279" s="47">
        <f t="shared" ref="G1279:G1342" si="43">G597/$G$455</f>
        <v>7.5257133284061414E-38</v>
      </c>
      <c r="H1279" s="47"/>
      <c r="I1279" s="47"/>
      <c r="J1279" s="47"/>
      <c r="K1279" s="47"/>
      <c r="L1279" s="47"/>
    </row>
    <row r="1280" spans="1:12">
      <c r="A1280" s="47">
        <f t="shared" si="41"/>
        <v>12.790308831298796</v>
      </c>
      <c r="B1280" s="47"/>
      <c r="C1280" s="47"/>
      <c r="D1280" s="47"/>
      <c r="E1280" s="47"/>
      <c r="F1280" s="47"/>
      <c r="G1280" s="47">
        <f t="shared" si="43"/>
        <v>2.068134960477946E-38</v>
      </c>
      <c r="H1280" s="47"/>
      <c r="I1280" s="47"/>
      <c r="J1280" s="47"/>
      <c r="K1280" s="47"/>
      <c r="L1280" s="47"/>
    </row>
    <row r="1281" spans="1:12">
      <c r="A1281" s="47">
        <f t="shared" si="41"/>
        <v>12.879751550398788</v>
      </c>
      <c r="B1281" s="47"/>
      <c r="C1281" s="47"/>
      <c r="D1281" s="47"/>
      <c r="E1281" s="47"/>
      <c r="F1281" s="47"/>
      <c r="G1281" s="47">
        <f t="shared" si="43"/>
        <v>5.6165086490138443E-39</v>
      </c>
      <c r="H1281" s="47"/>
      <c r="I1281" s="47"/>
      <c r="J1281" s="47"/>
      <c r="K1281" s="47"/>
      <c r="L1281" s="47"/>
    </row>
    <row r="1282" spans="1:12">
      <c r="A1282" s="47">
        <f t="shared" si="41"/>
        <v>12.969194269498779</v>
      </c>
      <c r="B1282" s="47"/>
      <c r="C1282" s="47"/>
      <c r="D1282" s="47"/>
      <c r="E1282" s="47"/>
      <c r="F1282" s="47"/>
      <c r="G1282" s="47">
        <f t="shared" si="43"/>
        <v>1.5072149792289926E-39</v>
      </c>
      <c r="H1282" s="47"/>
      <c r="I1282" s="47"/>
      <c r="J1282" s="47"/>
      <c r="K1282" s="47"/>
      <c r="L1282" s="47"/>
    </row>
    <row r="1283" spans="1:12">
      <c r="A1283" s="47">
        <f t="shared" si="41"/>
        <v>13.058636988598771</v>
      </c>
      <c r="B1283" s="47"/>
      <c r="C1283" s="47"/>
      <c r="D1283" s="47"/>
      <c r="E1283" s="47"/>
      <c r="F1283" s="47"/>
      <c r="G1283" s="47">
        <f t="shared" si="43"/>
        <v>3.9964033540162677E-40</v>
      </c>
      <c r="H1283" s="47"/>
      <c r="I1283" s="47"/>
      <c r="J1283" s="47"/>
      <c r="K1283" s="47"/>
      <c r="L1283" s="47"/>
    </row>
    <row r="1284" spans="1:12">
      <c r="A1284" s="47">
        <f t="shared" si="41"/>
        <v>13.148079707698763</v>
      </c>
      <c r="B1284" s="47"/>
      <c r="C1284" s="47"/>
      <c r="D1284" s="47"/>
      <c r="E1284" s="47"/>
      <c r="F1284" s="47"/>
      <c r="G1284" s="47">
        <f t="shared" si="43"/>
        <v>1.046916747651636E-40</v>
      </c>
      <c r="H1284" s="47"/>
      <c r="I1284" s="47"/>
      <c r="J1284" s="47"/>
      <c r="K1284" s="47"/>
      <c r="L1284" s="47"/>
    </row>
    <row r="1285" spans="1:12">
      <c r="A1285" s="47">
        <f t="shared" si="41"/>
        <v>13.237522426798755</v>
      </c>
      <c r="B1285" s="47"/>
      <c r="C1285" s="47"/>
      <c r="D1285" s="47"/>
      <c r="E1285" s="47"/>
      <c r="F1285" s="47"/>
      <c r="G1285" s="47">
        <f t="shared" si="43"/>
        <v>2.7093574122643006E-41</v>
      </c>
      <c r="H1285" s="47"/>
      <c r="I1285" s="47"/>
      <c r="J1285" s="47"/>
      <c r="K1285" s="47"/>
      <c r="L1285" s="47"/>
    </row>
    <row r="1286" spans="1:12">
      <c r="A1286" s="47">
        <f t="shared" si="41"/>
        <v>13.326965145898747</v>
      </c>
      <c r="B1286" s="47"/>
      <c r="C1286" s="47"/>
      <c r="D1286" s="47"/>
      <c r="E1286" s="47"/>
      <c r="F1286" s="47"/>
      <c r="G1286" s="47">
        <f t="shared" si="43"/>
        <v>6.9261768433821372E-42</v>
      </c>
      <c r="H1286" s="47"/>
      <c r="I1286" s="47"/>
      <c r="J1286" s="47"/>
      <c r="K1286" s="47"/>
      <c r="L1286" s="47"/>
    </row>
    <row r="1287" spans="1:12">
      <c r="A1287" s="47">
        <f t="shared" si="41"/>
        <v>13.416407864998737</v>
      </c>
      <c r="B1287" s="47"/>
      <c r="C1287" s="47"/>
      <c r="D1287" s="47"/>
      <c r="E1287" s="47"/>
      <c r="F1287" s="47"/>
      <c r="G1287" s="47">
        <f t="shared" si="43"/>
        <v>1.7488596529539854E-42</v>
      </c>
      <c r="H1287" s="47"/>
      <c r="I1287" s="47"/>
      <c r="J1287" s="47"/>
      <c r="K1287" s="47"/>
      <c r="L1287" s="47"/>
    </row>
    <row r="1288" spans="1:12">
      <c r="A1288" s="47">
        <f t="shared" si="41"/>
        <v>13.505850584098729</v>
      </c>
      <c r="B1288" s="47"/>
      <c r="C1288" s="47"/>
      <c r="D1288" s="47"/>
      <c r="E1288" s="47"/>
      <c r="F1288" s="47"/>
      <c r="G1288" s="47">
        <f t="shared" si="43"/>
        <v>4.3612460173416331E-43</v>
      </c>
      <c r="H1288" s="47"/>
      <c r="I1288" s="47"/>
      <c r="J1288" s="47"/>
      <c r="K1288" s="47"/>
      <c r="L1288" s="47"/>
    </row>
    <row r="1289" spans="1:12">
      <c r="A1289" s="47">
        <f t="shared" si="41"/>
        <v>13.595293303198721</v>
      </c>
      <c r="B1289" s="47"/>
      <c r="C1289" s="47"/>
      <c r="D1289" s="47"/>
      <c r="E1289" s="47"/>
      <c r="F1289" s="47"/>
      <c r="G1289" s="47">
        <f t="shared" si="43"/>
        <v>1.0740381983006071E-43</v>
      </c>
      <c r="H1289" s="47"/>
      <c r="I1289" s="47"/>
      <c r="J1289" s="47"/>
      <c r="K1289" s="47"/>
      <c r="L1289" s="47"/>
    </row>
    <row r="1290" spans="1:12">
      <c r="A1290" s="47">
        <f t="shared" si="41"/>
        <v>13.684736022298713</v>
      </c>
      <c r="B1290" s="47"/>
      <c r="C1290" s="47"/>
      <c r="D1290" s="47"/>
      <c r="E1290" s="47"/>
      <c r="F1290" s="47"/>
      <c r="G1290" s="47">
        <f t="shared" si="43"/>
        <v>2.6118050479765543E-44</v>
      </c>
      <c r="H1290" s="47"/>
      <c r="I1290" s="47"/>
      <c r="J1290" s="47"/>
      <c r="K1290" s="47"/>
      <c r="L1290" s="47"/>
    </row>
    <row r="1291" spans="1:12">
      <c r="A1291" s="47">
        <f t="shared" si="41"/>
        <v>13.774178741398703</v>
      </c>
      <c r="B1291" s="47"/>
      <c r="C1291" s="47"/>
      <c r="D1291" s="47"/>
      <c r="E1291" s="47"/>
      <c r="F1291" s="47"/>
      <c r="G1291" s="47">
        <f t="shared" si="43"/>
        <v>6.2709180607358333E-45</v>
      </c>
      <c r="H1291" s="47"/>
      <c r="I1291" s="47"/>
      <c r="J1291" s="47"/>
      <c r="K1291" s="47"/>
      <c r="L1291" s="47"/>
    </row>
    <row r="1292" spans="1:12">
      <c r="A1292" s="47">
        <f t="shared" si="41"/>
        <v>13.863621460498695</v>
      </c>
      <c r="B1292" s="47"/>
      <c r="C1292" s="47"/>
      <c r="D1292" s="47"/>
      <c r="E1292" s="47"/>
      <c r="F1292" s="47"/>
      <c r="G1292" s="47">
        <f t="shared" si="43"/>
        <v>1.4864398366188492E-45</v>
      </c>
      <c r="H1292" s="47"/>
      <c r="I1292" s="47"/>
      <c r="J1292" s="47"/>
      <c r="K1292" s="47"/>
      <c r="L1292" s="47"/>
    </row>
    <row r="1293" spans="1:12">
      <c r="A1293" s="47">
        <f t="shared" si="41"/>
        <v>13.953064179598687</v>
      </c>
      <c r="B1293" s="47"/>
      <c r="C1293" s="47"/>
      <c r="D1293" s="47"/>
      <c r="E1293" s="47"/>
      <c r="F1293" s="47"/>
      <c r="G1293" s="47">
        <f t="shared" si="43"/>
        <v>3.4781227704136602E-46</v>
      </c>
      <c r="H1293" s="47"/>
      <c r="I1293" s="47"/>
      <c r="J1293" s="47"/>
      <c r="K1293" s="47"/>
      <c r="L1293" s="47"/>
    </row>
    <row r="1294" spans="1:12">
      <c r="A1294" s="47">
        <f t="shared" si="41"/>
        <v>14.042506898698679</v>
      </c>
      <c r="B1294" s="47"/>
      <c r="C1294" s="47"/>
      <c r="D1294" s="47"/>
      <c r="E1294" s="47"/>
      <c r="F1294" s="47"/>
      <c r="G1294" s="47">
        <f t="shared" si="43"/>
        <v>8.0330108211031403E-47</v>
      </c>
      <c r="H1294" s="47"/>
      <c r="I1294" s="47"/>
      <c r="J1294" s="47"/>
      <c r="K1294" s="47"/>
      <c r="L1294" s="47"/>
    </row>
    <row r="1295" spans="1:12">
      <c r="A1295" s="47">
        <f t="shared" si="41"/>
        <v>14.13194961779867</v>
      </c>
      <c r="B1295" s="47"/>
      <c r="C1295" s="47"/>
      <c r="D1295" s="47"/>
      <c r="E1295" s="47"/>
      <c r="F1295" s="47"/>
      <c r="G1295" s="47">
        <f t="shared" si="43"/>
        <v>1.8310539371632114E-47</v>
      </c>
      <c r="H1295" s="47"/>
      <c r="I1295" s="47"/>
      <c r="J1295" s="47"/>
      <c r="K1295" s="47"/>
      <c r="L1295" s="47"/>
    </row>
    <row r="1296" spans="1:12">
      <c r="A1296" s="47">
        <f t="shared" si="41"/>
        <v>14.221392336898662</v>
      </c>
      <c r="B1296" s="47"/>
      <c r="C1296" s="47"/>
      <c r="D1296" s="47"/>
      <c r="E1296" s="47"/>
      <c r="F1296" s="47"/>
      <c r="G1296" s="47">
        <f t="shared" si="43"/>
        <v>4.1187521324942377E-48</v>
      </c>
      <c r="H1296" s="47"/>
      <c r="I1296" s="47"/>
      <c r="J1296" s="47"/>
      <c r="K1296" s="47"/>
      <c r="L1296" s="47"/>
    </row>
    <row r="1297" spans="1:12">
      <c r="A1297" s="47">
        <f t="shared" si="41"/>
        <v>14.310835055998654</v>
      </c>
      <c r="B1297" s="47"/>
      <c r="C1297" s="47"/>
      <c r="D1297" s="47"/>
      <c r="E1297" s="47"/>
      <c r="F1297" s="47"/>
      <c r="G1297" s="47">
        <f t="shared" si="43"/>
        <v>9.1416205867556897E-49</v>
      </c>
      <c r="H1297" s="47"/>
      <c r="I1297" s="47"/>
      <c r="J1297" s="47"/>
      <c r="K1297" s="47"/>
      <c r="L1297" s="47"/>
    </row>
    <row r="1298" spans="1:12">
      <c r="A1298" s="47">
        <f t="shared" si="41"/>
        <v>14.400277775098646</v>
      </c>
      <c r="B1298" s="47"/>
      <c r="C1298" s="47"/>
      <c r="D1298" s="47"/>
      <c r="E1298" s="47"/>
      <c r="F1298" s="47"/>
      <c r="G1298" s="47">
        <f t="shared" si="43"/>
        <v>2.0018147270267466E-49</v>
      </c>
      <c r="H1298" s="47"/>
      <c r="I1298" s="47"/>
      <c r="J1298" s="47"/>
      <c r="K1298" s="47"/>
      <c r="L1298" s="47"/>
    </row>
    <row r="1299" spans="1:12">
      <c r="A1299" s="47">
        <f t="shared" si="41"/>
        <v>14.489720494198636</v>
      </c>
      <c r="B1299" s="47"/>
      <c r="C1299" s="47"/>
      <c r="D1299" s="47"/>
      <c r="E1299" s="47"/>
      <c r="F1299" s="47"/>
      <c r="G1299" s="47">
        <f t="shared" si="43"/>
        <v>4.3243085122666087E-50</v>
      </c>
      <c r="H1299" s="47"/>
      <c r="I1299" s="47"/>
      <c r="J1299" s="47"/>
      <c r="K1299" s="47"/>
      <c r="L1299" s="47"/>
    </row>
    <row r="1300" spans="1:12">
      <c r="A1300" s="47">
        <f t="shared" si="41"/>
        <v>14.579163213298628</v>
      </c>
      <c r="B1300" s="47"/>
      <c r="C1300" s="47"/>
      <c r="D1300" s="47"/>
      <c r="E1300" s="47"/>
      <c r="F1300" s="47"/>
      <c r="G1300" s="47">
        <f t="shared" si="43"/>
        <v>9.2140229801322606E-51</v>
      </c>
      <c r="H1300" s="47"/>
      <c r="I1300" s="47"/>
      <c r="J1300" s="47"/>
      <c r="K1300" s="47"/>
      <c r="L1300" s="47"/>
    </row>
    <row r="1301" spans="1:12">
      <c r="A1301" s="47">
        <f t="shared" si="41"/>
        <v>14.66860593239862</v>
      </c>
      <c r="B1301" s="47"/>
      <c r="C1301" s="47"/>
      <c r="D1301" s="47"/>
      <c r="E1301" s="47"/>
      <c r="F1301" s="47"/>
      <c r="G1301" s="47">
        <f t="shared" si="43"/>
        <v>1.9362801914770022E-51</v>
      </c>
      <c r="H1301" s="47"/>
      <c r="I1301" s="47"/>
      <c r="J1301" s="47"/>
      <c r="K1301" s="47"/>
      <c r="L1301" s="47"/>
    </row>
    <row r="1302" spans="1:12">
      <c r="A1302" s="47">
        <f t="shared" si="41"/>
        <v>14.758048651498612</v>
      </c>
      <c r="B1302" s="47"/>
      <c r="C1302" s="47"/>
      <c r="D1302" s="47"/>
      <c r="E1302" s="47"/>
      <c r="F1302" s="47"/>
      <c r="G1302" s="47">
        <f t="shared" si="43"/>
        <v>4.0125324449883598E-52</v>
      </c>
      <c r="H1302" s="47"/>
      <c r="I1302" s="47"/>
      <c r="J1302" s="47"/>
      <c r="K1302" s="47"/>
      <c r="L1302" s="47"/>
    </row>
    <row r="1303" spans="1:12">
      <c r="A1303" s="47">
        <f t="shared" si="41"/>
        <v>14.847491370598602</v>
      </c>
      <c r="B1303" s="47"/>
      <c r="C1303" s="47"/>
      <c r="D1303" s="47"/>
      <c r="E1303" s="47"/>
      <c r="F1303" s="47"/>
      <c r="G1303" s="47">
        <f t="shared" si="43"/>
        <v>8.1986840823080022E-53</v>
      </c>
      <c r="H1303" s="47"/>
      <c r="I1303" s="47"/>
      <c r="J1303" s="47"/>
      <c r="K1303" s="47"/>
      <c r="L1303" s="47"/>
    </row>
    <row r="1304" spans="1:12">
      <c r="A1304" s="47">
        <f t="shared" si="41"/>
        <v>14.936934089698594</v>
      </c>
      <c r="B1304" s="47"/>
      <c r="C1304" s="47"/>
      <c r="D1304" s="47"/>
      <c r="E1304" s="47"/>
      <c r="F1304" s="47"/>
      <c r="G1304" s="47">
        <f t="shared" si="43"/>
        <v>1.651533484205996E-53</v>
      </c>
      <c r="H1304" s="47"/>
      <c r="I1304" s="47"/>
      <c r="J1304" s="47"/>
      <c r="K1304" s="47"/>
      <c r="L1304" s="47"/>
    </row>
    <row r="1305" spans="1:12">
      <c r="A1305" s="47">
        <f t="shared" si="41"/>
        <v>15.026376808798586</v>
      </c>
      <c r="B1305" s="47"/>
      <c r="C1305" s="47"/>
      <c r="D1305" s="47"/>
      <c r="E1305" s="47"/>
      <c r="F1305" s="47"/>
      <c r="G1305" s="47">
        <f t="shared" si="43"/>
        <v>3.2793607461506283E-54</v>
      </c>
      <c r="H1305" s="47"/>
      <c r="I1305" s="47"/>
      <c r="J1305" s="47"/>
      <c r="K1305" s="47"/>
      <c r="L1305" s="47"/>
    </row>
    <row r="1306" spans="1:12">
      <c r="A1306" s="47">
        <f t="shared" si="41"/>
        <v>15.115819527898578</v>
      </c>
      <c r="B1306" s="47"/>
      <c r="C1306" s="47"/>
      <c r="D1306" s="47"/>
      <c r="E1306" s="47"/>
      <c r="F1306" s="47"/>
      <c r="G1306" s="47">
        <f t="shared" si="43"/>
        <v>6.4178420330391604E-55</v>
      </c>
      <c r="H1306" s="47"/>
      <c r="I1306" s="47"/>
      <c r="J1306" s="47"/>
      <c r="K1306" s="47"/>
      <c r="L1306" s="47"/>
    </row>
    <row r="1307" spans="1:12">
      <c r="A1307" s="47">
        <f>($A625-G$198)/G$201</f>
        <v>15.205262246998569</v>
      </c>
      <c r="B1307" s="47"/>
      <c r="C1307" s="47"/>
      <c r="D1307" s="47"/>
      <c r="E1307" s="47"/>
      <c r="F1307" s="47"/>
      <c r="G1307" s="47">
        <f t="shared" si="43"/>
        <v>1.2377266778004522E-55</v>
      </c>
      <c r="H1307" s="47"/>
      <c r="I1307" s="47"/>
      <c r="J1307" s="47"/>
      <c r="K1307" s="47"/>
      <c r="L1307" s="47"/>
    </row>
    <row r="1308" spans="1:12">
      <c r="A1308" s="47">
        <f t="shared" ref="A1308:A1346" si="44">($A626-G$198)/G$201</f>
        <v>15.294704966098561</v>
      </c>
      <c r="B1308" s="47"/>
      <c r="C1308" s="47"/>
      <c r="D1308" s="47"/>
      <c r="E1308" s="47"/>
      <c r="F1308" s="47"/>
      <c r="G1308" s="47">
        <f t="shared" si="43"/>
        <v>2.3519746846563239E-56</v>
      </c>
      <c r="H1308" s="47"/>
      <c r="I1308" s="47"/>
      <c r="J1308" s="47"/>
      <c r="K1308" s="47"/>
      <c r="L1308" s="47"/>
    </row>
    <row r="1309" spans="1:12">
      <c r="A1309" s="47">
        <f t="shared" si="44"/>
        <v>15.384147685198553</v>
      </c>
      <c r="B1309" s="47"/>
      <c r="C1309" s="47"/>
      <c r="D1309" s="47"/>
      <c r="E1309" s="47"/>
      <c r="F1309" s="47"/>
      <c r="G1309" s="47">
        <f t="shared" si="43"/>
        <v>4.4029857840724583E-57</v>
      </c>
      <c r="H1309" s="47"/>
      <c r="I1309" s="47"/>
      <c r="J1309" s="47"/>
      <c r="K1309" s="47"/>
      <c r="L1309" s="47"/>
    </row>
    <row r="1310" spans="1:12">
      <c r="A1310" s="47">
        <f t="shared" si="44"/>
        <v>15.473590404298545</v>
      </c>
      <c r="B1310" s="47"/>
      <c r="C1310" s="47"/>
      <c r="D1310" s="47"/>
      <c r="E1310" s="47"/>
      <c r="F1310" s="47"/>
      <c r="G1310" s="47">
        <f t="shared" si="43"/>
        <v>8.1189808784314424E-58</v>
      </c>
      <c r="H1310" s="47"/>
      <c r="I1310" s="47"/>
      <c r="J1310" s="47"/>
      <c r="K1310" s="47"/>
      <c r="L1310" s="47"/>
    </row>
    <row r="1311" spans="1:12">
      <c r="A1311" s="47">
        <f t="shared" si="44"/>
        <v>15.563033123398535</v>
      </c>
      <c r="B1311" s="47"/>
      <c r="C1311" s="47"/>
      <c r="D1311" s="47"/>
      <c r="E1311" s="47"/>
      <c r="F1311" s="47"/>
      <c r="G1311" s="47">
        <f t="shared" si="43"/>
        <v>1.4744375651869061E-58</v>
      </c>
      <c r="H1311" s="47"/>
      <c r="I1311" s="47"/>
      <c r="J1311" s="47"/>
      <c r="K1311" s="47"/>
      <c r="L1311" s="47"/>
    </row>
    <row r="1312" spans="1:12">
      <c r="A1312" s="47">
        <f t="shared" si="44"/>
        <v>15.652475842498527</v>
      </c>
      <c r="B1312" s="47"/>
      <c r="C1312" s="47"/>
      <c r="D1312" s="47"/>
      <c r="E1312" s="47"/>
      <c r="F1312" s="47"/>
      <c r="G1312" s="47">
        <f t="shared" si="43"/>
        <v>2.6366412930400291E-59</v>
      </c>
      <c r="H1312" s="47"/>
      <c r="I1312" s="47"/>
      <c r="J1312" s="47"/>
      <c r="K1312" s="47"/>
      <c r="L1312" s="47"/>
    </row>
    <row r="1313" spans="1:12">
      <c r="A1313" s="47">
        <f t="shared" si="44"/>
        <v>15.741918561598519</v>
      </c>
      <c r="B1313" s="47"/>
      <c r="C1313" s="47"/>
      <c r="D1313" s="47"/>
      <c r="E1313" s="47"/>
      <c r="F1313" s="47"/>
      <c r="G1313" s="47">
        <f t="shared" si="43"/>
        <v>4.6419741074647868E-60</v>
      </c>
      <c r="H1313" s="47"/>
      <c r="I1313" s="47"/>
      <c r="J1313" s="47"/>
      <c r="K1313" s="47"/>
      <c r="L1313" s="47"/>
    </row>
    <row r="1314" spans="1:12">
      <c r="A1314" s="47">
        <f t="shared" si="44"/>
        <v>15.831361280698511</v>
      </c>
      <c r="B1314" s="47"/>
      <c r="C1314" s="47"/>
      <c r="D1314" s="47"/>
      <c r="E1314" s="47"/>
      <c r="F1314" s="47"/>
      <c r="G1314" s="47">
        <f t="shared" si="43"/>
        <v>8.0446389684400696E-61</v>
      </c>
      <c r="H1314" s="47"/>
      <c r="I1314" s="47"/>
      <c r="J1314" s="47"/>
      <c r="K1314" s="47"/>
      <c r="L1314" s="47"/>
    </row>
    <row r="1315" spans="1:12">
      <c r="A1315" s="47">
        <f t="shared" si="44"/>
        <v>15.920803999798501</v>
      </c>
      <c r="B1315" s="47"/>
      <c r="C1315" s="47"/>
      <c r="D1315" s="47"/>
      <c r="E1315" s="47"/>
      <c r="F1315" s="47"/>
      <c r="G1315" s="47">
        <f t="shared" si="43"/>
        <v>1.372099637140492E-61</v>
      </c>
      <c r="H1315" s="47"/>
      <c r="I1315" s="47"/>
      <c r="J1315" s="47"/>
      <c r="K1315" s="47"/>
      <c r="L1315" s="47"/>
    </row>
    <row r="1316" spans="1:12">
      <c r="A1316" s="47">
        <f t="shared" si="44"/>
        <v>16.010246718898493</v>
      </c>
      <c r="B1316" s="47"/>
      <c r="C1316" s="47"/>
      <c r="D1316" s="47"/>
      <c r="E1316" s="47"/>
      <c r="F1316" s="47"/>
      <c r="G1316" s="47">
        <f t="shared" si="43"/>
        <v>2.302824565830229E-62</v>
      </c>
      <c r="H1316" s="47"/>
      <c r="I1316" s="47"/>
      <c r="J1316" s="47"/>
      <c r="K1316" s="47"/>
      <c r="L1316" s="47"/>
    </row>
    <row r="1317" spans="1:12">
      <c r="A1317" s="47">
        <f t="shared" si="44"/>
        <v>16.099689437998485</v>
      </c>
      <c r="B1317" s="47"/>
      <c r="C1317" s="47"/>
      <c r="D1317" s="47"/>
      <c r="E1317" s="47"/>
      <c r="F1317" s="47"/>
      <c r="G1317" s="47">
        <f t="shared" si="43"/>
        <v>3.8023382366031769E-63</v>
      </c>
      <c r="H1317" s="47"/>
      <c r="I1317" s="47"/>
      <c r="J1317" s="47"/>
      <c r="K1317" s="47"/>
      <c r="L1317" s="47"/>
    </row>
    <row r="1318" spans="1:12">
      <c r="A1318" s="47">
        <f t="shared" si="44"/>
        <v>16.189132157098477</v>
      </c>
      <c r="B1318" s="47"/>
      <c r="C1318" s="47"/>
      <c r="D1318" s="47"/>
      <c r="E1318" s="47"/>
      <c r="F1318" s="47"/>
      <c r="G1318" s="47">
        <f t="shared" si="43"/>
        <v>6.1754913355505831E-64</v>
      </c>
      <c r="H1318" s="47"/>
      <c r="I1318" s="47"/>
      <c r="J1318" s="47"/>
      <c r="K1318" s="47"/>
      <c r="L1318" s="47"/>
    </row>
    <row r="1319" spans="1:12">
      <c r="A1319" s="47">
        <f t="shared" si="44"/>
        <v>16.278574876198469</v>
      </c>
      <c r="B1319" s="47"/>
      <c r="C1319" s="47"/>
      <c r="D1319" s="47"/>
      <c r="E1319" s="47"/>
      <c r="F1319" s="47"/>
      <c r="G1319" s="47">
        <f t="shared" si="43"/>
        <v>9.8636319942822714E-65</v>
      </c>
      <c r="H1319" s="47"/>
      <c r="I1319" s="47"/>
      <c r="J1319" s="47"/>
      <c r="K1319" s="47"/>
      <c r="L1319" s="47"/>
    </row>
    <row r="1320" spans="1:12">
      <c r="A1320" s="47">
        <f t="shared" si="44"/>
        <v>16.368017595298461</v>
      </c>
      <c r="B1320" s="47"/>
      <c r="C1320" s="47"/>
      <c r="D1320" s="47"/>
      <c r="E1320" s="47"/>
      <c r="F1320" s="47"/>
      <c r="G1320" s="47">
        <f t="shared" si="43"/>
        <v>1.5490230383630143E-65</v>
      </c>
      <c r="H1320" s="47"/>
      <c r="I1320" s="47"/>
      <c r="J1320" s="47"/>
      <c r="K1320" s="47"/>
      <c r="L1320" s="47"/>
    </row>
    <row r="1321" spans="1:12">
      <c r="A1321" s="47">
        <f t="shared" si="44"/>
        <v>16.45746031439845</v>
      </c>
      <c r="B1321" s="47"/>
      <c r="C1321" s="47"/>
      <c r="D1321" s="47"/>
      <c r="E1321" s="47"/>
      <c r="F1321" s="47"/>
      <c r="G1321" s="47">
        <f t="shared" si="43"/>
        <v>2.3913489301918043E-66</v>
      </c>
      <c r="H1321" s="47"/>
      <c r="I1321" s="47"/>
      <c r="J1321" s="47"/>
      <c r="K1321" s="47"/>
      <c r="L1321" s="47"/>
    </row>
    <row r="1322" spans="1:12">
      <c r="A1322" s="47">
        <f t="shared" si="44"/>
        <v>16.546903033498442</v>
      </c>
      <c r="B1322" s="47"/>
      <c r="C1322" s="47"/>
      <c r="D1322" s="47"/>
      <c r="E1322" s="47"/>
      <c r="F1322" s="47"/>
      <c r="G1322" s="47">
        <f t="shared" si="43"/>
        <v>3.6282535492565362E-67</v>
      </c>
      <c r="H1322" s="47"/>
      <c r="I1322" s="47"/>
      <c r="J1322" s="47"/>
      <c r="K1322" s="47"/>
      <c r="L1322" s="47"/>
    </row>
    <row r="1323" spans="1:12">
      <c r="A1323" s="47">
        <f t="shared" si="44"/>
        <v>16.636345752598434</v>
      </c>
      <c r="B1323" s="47"/>
      <c r="C1323" s="47"/>
      <c r="D1323" s="47"/>
      <c r="E1323" s="47"/>
      <c r="F1323" s="47"/>
      <c r="G1323" s="47">
        <f t="shared" si="43"/>
        <v>5.40909359407494E-68</v>
      </c>
      <c r="H1323" s="47"/>
      <c r="I1323" s="47"/>
      <c r="J1323" s="47"/>
      <c r="K1323" s="47"/>
      <c r="L1323" s="47"/>
    </row>
    <row r="1324" spans="1:12">
      <c r="A1324" s="47">
        <f t="shared" si="44"/>
        <v>16.725788471698426</v>
      </c>
      <c r="B1324" s="47"/>
      <c r="C1324" s="47"/>
      <c r="D1324" s="47"/>
      <c r="E1324" s="47"/>
      <c r="F1324" s="47"/>
      <c r="G1324" s="47">
        <f t="shared" si="43"/>
        <v>7.9217846686683347E-69</v>
      </c>
      <c r="H1324" s="47"/>
      <c r="I1324" s="47"/>
      <c r="J1324" s="47"/>
      <c r="K1324" s="47"/>
      <c r="L1324" s="47"/>
    </row>
    <row r="1325" spans="1:12">
      <c r="A1325" s="47">
        <f t="shared" si="44"/>
        <v>16.815231190798418</v>
      </c>
      <c r="B1325" s="47"/>
      <c r="C1325" s="47"/>
      <c r="D1325" s="47"/>
      <c r="E1325" s="47"/>
      <c r="F1325" s="47"/>
      <c r="G1325" s="47">
        <f t="shared" si="43"/>
        <v>1.1394347811098528E-69</v>
      </c>
      <c r="H1325" s="47"/>
      <c r="I1325" s="47"/>
      <c r="J1325" s="47"/>
      <c r="K1325" s="47"/>
      <c r="L1325" s="47"/>
    </row>
    <row r="1326" spans="1:12">
      <c r="A1326" s="47">
        <f t="shared" si="44"/>
        <v>16.90467390989841</v>
      </c>
      <c r="B1326" s="47"/>
      <c r="C1326" s="47"/>
      <c r="D1326" s="47"/>
      <c r="E1326" s="47"/>
      <c r="F1326" s="47"/>
      <c r="G1326" s="47">
        <f t="shared" si="43"/>
        <v>1.6092245200184296E-70</v>
      </c>
      <c r="H1326" s="47"/>
      <c r="I1326" s="47"/>
      <c r="J1326" s="47"/>
      <c r="K1326" s="47"/>
      <c r="L1326" s="47"/>
    </row>
    <row r="1327" spans="1:12">
      <c r="A1327" s="47">
        <f t="shared" si="44"/>
        <v>16.994116628998402</v>
      </c>
      <c r="B1327" s="47"/>
      <c r="C1327" s="47"/>
      <c r="D1327" s="47"/>
      <c r="E1327" s="47"/>
      <c r="F1327" s="47"/>
      <c r="G1327" s="47">
        <f t="shared" si="43"/>
        <v>2.2309703572982585E-71</v>
      </c>
      <c r="H1327" s="47"/>
      <c r="I1327" s="47"/>
      <c r="J1327" s="47"/>
      <c r="K1327" s="47"/>
      <c r="L1327" s="47"/>
    </row>
    <row r="1328" spans="1:12">
      <c r="A1328" s="47">
        <f t="shared" si="44"/>
        <v>17.083559348098394</v>
      </c>
      <c r="B1328" s="47"/>
      <c r="C1328" s="47"/>
      <c r="D1328" s="47"/>
      <c r="E1328" s="47"/>
      <c r="F1328" s="47"/>
      <c r="G1328" s="47">
        <f t="shared" si="43"/>
        <v>3.0353338194534465E-72</v>
      </c>
      <c r="H1328" s="47"/>
      <c r="I1328" s="47"/>
      <c r="J1328" s="47"/>
      <c r="K1328" s="47"/>
      <c r="L1328" s="47"/>
    </row>
    <row r="1329" spans="1:12">
      <c r="A1329" s="47">
        <f t="shared" si="44"/>
        <v>17.173002067198382</v>
      </c>
      <c r="B1329" s="47"/>
      <c r="C1329" s="47"/>
      <c r="D1329" s="47"/>
      <c r="E1329" s="47"/>
      <c r="F1329" s="47"/>
      <c r="G1329" s="47">
        <f t="shared" si="43"/>
        <v>4.0516899399943311E-73</v>
      </c>
      <c r="H1329" s="47"/>
      <c r="I1329" s="47"/>
      <c r="J1329" s="47"/>
      <c r="K1329" s="47"/>
      <c r="L1329" s="47"/>
    </row>
    <row r="1330" spans="1:12">
      <c r="A1330" s="47">
        <f t="shared" si="44"/>
        <v>17.262444786298374</v>
      </c>
      <c r="B1330" s="47"/>
      <c r="C1330" s="47"/>
      <c r="D1330" s="47"/>
      <c r="E1330" s="47"/>
      <c r="F1330" s="47"/>
      <c r="G1330" s="47">
        <f t="shared" si="43"/>
        <v>5.3046956324984008E-74</v>
      </c>
      <c r="H1330" s="47"/>
      <c r="I1330" s="47"/>
      <c r="J1330" s="47"/>
      <c r="K1330" s="47"/>
      <c r="L1330" s="47"/>
    </row>
    <row r="1331" spans="1:12">
      <c r="A1331" s="47">
        <f t="shared" si="44"/>
        <v>17.351887505398366</v>
      </c>
      <c r="B1331" s="47"/>
      <c r="C1331" s="47"/>
      <c r="D1331" s="47"/>
      <c r="E1331" s="47"/>
      <c r="F1331" s="47"/>
      <c r="G1331" s="47">
        <f t="shared" si="43"/>
        <v>6.8100822309099288E-75</v>
      </c>
      <c r="H1331" s="47"/>
      <c r="I1331" s="47"/>
      <c r="J1331" s="47"/>
      <c r="K1331" s="47"/>
      <c r="L1331" s="47"/>
    </row>
    <row r="1332" spans="1:12">
      <c r="A1332" s="47">
        <f t="shared" si="44"/>
        <v>17.441330224498358</v>
      </c>
      <c r="B1332" s="47"/>
      <c r="C1332" s="47"/>
      <c r="D1332" s="47"/>
      <c r="E1332" s="47"/>
      <c r="F1332" s="47"/>
      <c r="G1332" s="47">
        <f t="shared" si="43"/>
        <v>8.5699911220440712E-76</v>
      </c>
      <c r="H1332" s="47"/>
      <c r="I1332" s="47"/>
      <c r="J1332" s="47"/>
      <c r="K1332" s="47"/>
      <c r="L1332" s="47"/>
    </row>
    <row r="1333" spans="1:12">
      <c r="A1333" s="47">
        <f t="shared" si="44"/>
        <v>17.53077294359835</v>
      </c>
      <c r="B1333" s="47"/>
      <c r="C1333" s="47"/>
      <c r="D1333" s="47"/>
      <c r="E1333" s="47"/>
      <c r="F1333" s="47"/>
      <c r="G1333" s="47">
        <f t="shared" si="43"/>
        <v>1.0568374702072276E-76</v>
      </c>
      <c r="H1333" s="47"/>
      <c r="I1333" s="47"/>
      <c r="J1333" s="47"/>
      <c r="K1333" s="47"/>
      <c r="L1333" s="47"/>
    </row>
    <row r="1334" spans="1:12">
      <c r="A1334" s="47">
        <f t="shared" si="44"/>
        <v>17.620215662698342</v>
      </c>
      <c r="B1334" s="47"/>
      <c r="C1334" s="47"/>
      <c r="D1334" s="47"/>
      <c r="E1334" s="47"/>
      <c r="F1334" s="47"/>
      <c r="G1334" s="47">
        <f t="shared" si="43"/>
        <v>1.2767164069617558E-77</v>
      </c>
      <c r="H1334" s="47"/>
      <c r="I1334" s="47"/>
      <c r="J1334" s="47"/>
      <c r="K1334" s="47"/>
      <c r="L1334" s="47"/>
    </row>
    <row r="1335" spans="1:12">
      <c r="A1335" s="47">
        <f t="shared" si="44"/>
        <v>17.709658381798334</v>
      </c>
      <c r="B1335" s="47"/>
      <c r="C1335" s="47"/>
      <c r="D1335" s="47"/>
      <c r="E1335" s="47"/>
      <c r="F1335" s="47"/>
      <c r="G1335" s="47">
        <f t="shared" si="43"/>
        <v>1.5104011064503342E-78</v>
      </c>
      <c r="H1335" s="47"/>
      <c r="I1335" s="47"/>
      <c r="J1335" s="47"/>
      <c r="K1335" s="47"/>
      <c r="L1335" s="47"/>
    </row>
    <row r="1336" spans="1:12">
      <c r="A1336" s="47">
        <f t="shared" si="44"/>
        <v>17.799101100898326</v>
      </c>
      <c r="B1336" s="47"/>
      <c r="C1336" s="47"/>
      <c r="D1336" s="47"/>
      <c r="E1336" s="47"/>
      <c r="F1336" s="47"/>
      <c r="G1336" s="47">
        <f t="shared" si="43"/>
        <v>1.7492395887619785E-79</v>
      </c>
      <c r="H1336" s="47"/>
      <c r="I1336" s="47"/>
      <c r="J1336" s="47"/>
      <c r="K1336" s="47"/>
      <c r="L1336" s="47"/>
    </row>
    <row r="1337" spans="1:12">
      <c r="A1337" s="47">
        <f t="shared" si="44"/>
        <v>17.888543819998318</v>
      </c>
      <c r="B1337" s="47"/>
      <c r="C1337" s="47"/>
      <c r="D1337" s="47"/>
      <c r="E1337" s="47"/>
      <c r="F1337" s="47"/>
      <c r="G1337" s="47">
        <f t="shared" si="43"/>
        <v>1.9824715339302697E-80</v>
      </c>
      <c r="H1337" s="47"/>
      <c r="I1337" s="47"/>
      <c r="J1337" s="47"/>
      <c r="K1337" s="47"/>
      <c r="L1337" s="47"/>
    </row>
    <row r="1338" spans="1:12">
      <c r="A1338" s="47">
        <f t="shared" si="44"/>
        <v>17.977986539098307</v>
      </c>
      <c r="B1338" s="47"/>
      <c r="C1338" s="47"/>
      <c r="D1338" s="47"/>
      <c r="E1338" s="47"/>
      <c r="F1338" s="47"/>
      <c r="G1338" s="47">
        <f t="shared" si="43"/>
        <v>2.197862011009143E-81</v>
      </c>
      <c r="H1338" s="47"/>
      <c r="I1338" s="47"/>
      <c r="J1338" s="47"/>
      <c r="K1338" s="47"/>
      <c r="L1338" s="47"/>
    </row>
    <row r="1339" spans="1:12">
      <c r="A1339" s="47">
        <f t="shared" si="44"/>
        <v>18.067429258198299</v>
      </c>
      <c r="B1339" s="47"/>
      <c r="C1339" s="47"/>
      <c r="D1339" s="47"/>
      <c r="E1339" s="47"/>
      <c r="F1339" s="47"/>
      <c r="G1339" s="47">
        <f t="shared" si="43"/>
        <v>2.3826380207842455E-82</v>
      </c>
      <c r="H1339" s="47"/>
      <c r="I1339" s="47"/>
      <c r="J1339" s="47"/>
      <c r="K1339" s="47"/>
      <c r="L1339" s="47"/>
    </row>
    <row r="1340" spans="1:12">
      <c r="A1340" s="47">
        <f t="shared" si="44"/>
        <v>18.156871977298291</v>
      </c>
      <c r="B1340" s="47"/>
      <c r="C1340" s="47"/>
      <c r="D1340" s="47"/>
      <c r="E1340" s="47"/>
      <c r="F1340" s="47"/>
      <c r="G1340" s="47">
        <f t="shared" si="43"/>
        <v>2.5246495584468381E-83</v>
      </c>
      <c r="H1340" s="47"/>
      <c r="I1340" s="47"/>
      <c r="J1340" s="47"/>
      <c r="K1340" s="47"/>
      <c r="L1340" s="47"/>
    </row>
    <row r="1341" spans="1:12">
      <c r="A1341" s="47">
        <f t="shared" si="44"/>
        <v>18.246314696398283</v>
      </c>
      <c r="B1341" s="47"/>
      <c r="C1341" s="47"/>
      <c r="D1341" s="47"/>
      <c r="E1341" s="47"/>
      <c r="F1341" s="47"/>
      <c r="G1341" s="47">
        <f t="shared" si="43"/>
        <v>2.6136239922249011E-84</v>
      </c>
      <c r="H1341" s="47"/>
      <c r="I1341" s="47"/>
      <c r="J1341" s="47"/>
      <c r="K1341" s="47"/>
      <c r="L1341" s="47"/>
    </row>
    <row r="1342" spans="1:12">
      <c r="A1342" s="47">
        <f t="shared" si="44"/>
        <v>18.335757415498275</v>
      </c>
      <c r="B1342" s="47"/>
      <c r="C1342" s="47"/>
      <c r="D1342" s="47"/>
      <c r="E1342" s="47"/>
      <c r="F1342" s="47"/>
      <c r="G1342" s="47">
        <f t="shared" si="43"/>
        <v>2.6423451349965051E-85</v>
      </c>
      <c r="H1342" s="47"/>
      <c r="I1342" s="47"/>
      <c r="J1342" s="47"/>
      <c r="K1342" s="47"/>
      <c r="L1342" s="47"/>
    </row>
    <row r="1343" spans="1:12">
      <c r="A1343" s="47">
        <f t="shared" si="44"/>
        <v>18.425200134598267</v>
      </c>
      <c r="B1343" s="47"/>
      <c r="C1343" s="47"/>
      <c r="D1343" s="47"/>
      <c r="E1343" s="47"/>
      <c r="F1343" s="47"/>
      <c r="G1343" s="47">
        <f t="shared" ref="G1343:G1387" si="45">G661/$G$455</f>
        <v>2.6075774358517136E-86</v>
      </c>
      <c r="H1343" s="47"/>
      <c r="I1343" s="47"/>
      <c r="J1343" s="47"/>
      <c r="K1343" s="47"/>
      <c r="L1343" s="47"/>
    </row>
    <row r="1344" spans="1:12">
      <c r="A1344" s="47">
        <f t="shared" si="44"/>
        <v>18.514642853698259</v>
      </c>
      <c r="B1344" s="47"/>
      <c r="C1344" s="47"/>
      <c r="D1344" s="47"/>
      <c r="E1344" s="47"/>
      <c r="F1344" s="47"/>
      <c r="G1344" s="47">
        <f t="shared" si="45"/>
        <v>2.5105778375815987E-87</v>
      </c>
      <c r="H1344" s="47"/>
      <c r="I1344" s="47"/>
      <c r="J1344" s="47"/>
      <c r="K1344" s="47"/>
      <c r="L1344" s="47"/>
    </row>
    <row r="1345" spans="1:12">
      <c r="A1345" s="47">
        <f t="shared" si="44"/>
        <v>18.604085572798251</v>
      </c>
      <c r="B1345" s="47"/>
      <c r="C1345" s="47"/>
      <c r="D1345" s="47"/>
      <c r="E1345" s="47"/>
      <c r="F1345" s="47"/>
      <c r="G1345" s="47">
        <f t="shared" si="45"/>
        <v>2.3570927296071794E-88</v>
      </c>
      <c r="H1345" s="47"/>
      <c r="I1345" s="47"/>
      <c r="J1345" s="47"/>
      <c r="K1345" s="47"/>
      <c r="L1345" s="47"/>
    </row>
    <row r="1346" spans="1:12">
      <c r="A1346" s="47">
        <f t="shared" si="44"/>
        <v>18.69352829189824</v>
      </c>
      <c r="B1346" s="47"/>
      <c r="C1346" s="47"/>
      <c r="D1346" s="47"/>
      <c r="E1346" s="47"/>
      <c r="F1346" s="47"/>
      <c r="G1346" s="47">
        <f t="shared" si="45"/>
        <v>2.1568168767647471E-89</v>
      </c>
      <c r="H1346" s="47"/>
      <c r="I1346" s="47"/>
      <c r="J1346" s="47"/>
      <c r="K1346" s="47"/>
      <c r="L1346" s="47"/>
    </row>
    <row r="1347" spans="1:12">
      <c r="A1347" s="47">
        <f>($A665-G$198)/G$201</f>
        <v>18.782971010998232</v>
      </c>
      <c r="B1347" s="47"/>
      <c r="C1347" s="47"/>
      <c r="D1347" s="47"/>
      <c r="E1347" s="47"/>
      <c r="F1347" s="47"/>
      <c r="G1347" s="47">
        <f t="shared" si="45"/>
        <v>1.9223802597251213E-90</v>
      </c>
      <c r="H1347" s="47"/>
      <c r="I1347" s="47"/>
      <c r="J1347" s="47"/>
      <c r="K1347" s="47"/>
      <c r="L1347" s="47"/>
    </row>
    <row r="1348" spans="1:12">
      <c r="A1348" s="47">
        <f t="shared" ref="A1348:A1387" si="46">($A666-G$198)/G$201</f>
        <v>18.872413730098224</v>
      </c>
      <c r="B1348" s="47"/>
      <c r="C1348" s="47"/>
      <c r="D1348" s="47"/>
      <c r="E1348" s="47"/>
      <c r="F1348" s="47"/>
      <c r="G1348" s="47">
        <f t="shared" si="45"/>
        <v>1.6680089021475772E-91</v>
      </c>
      <c r="H1348" s="47"/>
      <c r="I1348" s="47"/>
      <c r="J1348" s="47"/>
      <c r="K1348" s="47"/>
      <c r="L1348" s="47"/>
    </row>
    <row r="1349" spans="1:12">
      <c r="A1349" s="47">
        <f t="shared" si="46"/>
        <v>18.961856449198216</v>
      </c>
      <c r="B1349" s="47"/>
      <c r="C1349" s="47"/>
      <c r="D1349" s="47"/>
      <c r="E1349" s="47"/>
      <c r="F1349" s="47"/>
      <c r="G1349" s="47">
        <f t="shared" si="45"/>
        <v>1.4080594628518506E-92</v>
      </c>
      <c r="H1349" s="47"/>
      <c r="I1349" s="47"/>
      <c r="J1349" s="47"/>
      <c r="K1349" s="47"/>
      <c r="L1349" s="47"/>
    </row>
    <row r="1350" spans="1:12">
      <c r="A1350" s="47">
        <f t="shared" si="46"/>
        <v>19.051299168298208</v>
      </c>
      <c r="B1350" s="47"/>
      <c r="C1350" s="47"/>
      <c r="D1350" s="47"/>
      <c r="E1350" s="47"/>
      <c r="F1350" s="47"/>
      <c r="G1350" s="47">
        <f t="shared" si="45"/>
        <v>1.1556427556883611E-93</v>
      </c>
      <c r="H1350" s="47"/>
      <c r="I1350" s="47"/>
      <c r="J1350" s="47"/>
      <c r="K1350" s="47"/>
      <c r="L1350" s="47"/>
    </row>
    <row r="1351" spans="1:12">
      <c r="A1351" s="47">
        <f t="shared" si="46"/>
        <v>19.1407418873982</v>
      </c>
      <c r="B1351" s="47"/>
      <c r="C1351" s="47"/>
      <c r="D1351" s="47"/>
      <c r="E1351" s="47"/>
      <c r="F1351" s="47"/>
      <c r="G1351" s="47">
        <f t="shared" si="45"/>
        <v>9.2152547328595093E-95</v>
      </c>
      <c r="H1351" s="47"/>
      <c r="I1351" s="47"/>
      <c r="J1351" s="47"/>
      <c r="K1351" s="47"/>
      <c r="L1351" s="47"/>
    </row>
    <row r="1352" spans="1:12">
      <c r="A1352" s="47">
        <f t="shared" si="46"/>
        <v>19.230184606498192</v>
      </c>
      <c r="B1352" s="47"/>
      <c r="C1352" s="47"/>
      <c r="D1352" s="47"/>
      <c r="E1352" s="47"/>
      <c r="F1352" s="47"/>
      <c r="G1352" s="47">
        <f t="shared" si="45"/>
        <v>7.1343907609233905E-96</v>
      </c>
      <c r="H1352" s="47"/>
      <c r="I1352" s="47"/>
      <c r="J1352" s="47"/>
      <c r="K1352" s="47"/>
      <c r="L1352" s="47"/>
    </row>
    <row r="1353" spans="1:12">
      <c r="A1353" s="47">
        <f t="shared" si="46"/>
        <v>19.319627325598184</v>
      </c>
      <c r="B1353" s="47"/>
      <c r="C1353" s="47"/>
      <c r="D1353" s="47"/>
      <c r="E1353" s="47"/>
      <c r="F1353" s="47"/>
      <c r="G1353" s="47">
        <f t="shared" si="45"/>
        <v>5.3584479964016782E-97</v>
      </c>
      <c r="H1353" s="47"/>
      <c r="I1353" s="47"/>
      <c r="J1353" s="47"/>
      <c r="K1353" s="47"/>
      <c r="L1353" s="47"/>
    </row>
    <row r="1354" spans="1:12">
      <c r="A1354" s="47">
        <f t="shared" si="46"/>
        <v>19.409070044698172</v>
      </c>
      <c r="B1354" s="47"/>
      <c r="C1354" s="47"/>
      <c r="D1354" s="47"/>
      <c r="E1354" s="47"/>
      <c r="F1354" s="47"/>
      <c r="G1354" s="47">
        <f t="shared" si="45"/>
        <v>3.9012255220056628E-98</v>
      </c>
      <c r="H1354" s="47"/>
      <c r="I1354" s="47"/>
      <c r="J1354" s="47"/>
      <c r="K1354" s="47"/>
      <c r="L1354" s="47"/>
    </row>
    <row r="1355" spans="1:12">
      <c r="A1355" s="47">
        <f t="shared" si="46"/>
        <v>19.498512763798164</v>
      </c>
      <c r="B1355" s="47"/>
      <c r="C1355" s="47"/>
      <c r="D1355" s="47"/>
      <c r="E1355" s="47"/>
      <c r="F1355" s="47"/>
      <c r="G1355" s="47">
        <f t="shared" si="45"/>
        <v>2.7508641501321754E-99</v>
      </c>
      <c r="H1355" s="47"/>
      <c r="I1355" s="47"/>
      <c r="J1355" s="47"/>
      <c r="K1355" s="47"/>
      <c r="L1355" s="47"/>
    </row>
    <row r="1356" spans="1:12">
      <c r="A1356" s="47">
        <f t="shared" si="46"/>
        <v>19.587955482898156</v>
      </c>
      <c r="B1356" s="47"/>
      <c r="C1356" s="47"/>
      <c r="D1356" s="47"/>
      <c r="E1356" s="47"/>
      <c r="F1356" s="47"/>
      <c r="G1356" s="47">
        <f t="shared" si="45"/>
        <v>1.8769222346319311E-100</v>
      </c>
      <c r="H1356" s="47"/>
      <c r="I1356" s="47"/>
      <c r="J1356" s="47"/>
      <c r="K1356" s="47"/>
      <c r="L1356" s="47"/>
    </row>
    <row r="1357" spans="1:12">
      <c r="A1357" s="47">
        <f t="shared" si="46"/>
        <v>19.677398201998148</v>
      </c>
      <c r="B1357" s="47"/>
      <c r="C1357" s="47"/>
      <c r="D1357" s="47"/>
      <c r="E1357" s="47"/>
      <c r="F1357" s="47"/>
      <c r="G1357" s="47">
        <f t="shared" si="45"/>
        <v>1.2379699845444199E-101</v>
      </c>
      <c r="H1357" s="47"/>
      <c r="I1357" s="47"/>
      <c r="J1357" s="47"/>
      <c r="K1357" s="47"/>
      <c r="L1357" s="47"/>
    </row>
    <row r="1358" spans="1:12">
      <c r="A1358" s="47">
        <f t="shared" si="46"/>
        <v>19.76684092109814</v>
      </c>
      <c r="B1358" s="47"/>
      <c r="C1358" s="47"/>
      <c r="D1358" s="47"/>
      <c r="E1358" s="47"/>
      <c r="F1358" s="47"/>
      <c r="G1358" s="47">
        <f t="shared" si="45"/>
        <v>7.8851591372252999E-103</v>
      </c>
      <c r="H1358" s="47"/>
      <c r="I1358" s="47"/>
      <c r="J1358" s="47"/>
      <c r="K1358" s="47"/>
      <c r="L1358" s="47"/>
    </row>
    <row r="1359" spans="1:12">
      <c r="A1359" s="47">
        <f t="shared" si="46"/>
        <v>19.856283640198132</v>
      </c>
      <c r="B1359" s="47"/>
      <c r="C1359" s="47"/>
      <c r="D1359" s="47"/>
      <c r="E1359" s="47"/>
      <c r="F1359" s="47"/>
      <c r="G1359" s="47">
        <f t="shared" si="45"/>
        <v>4.8446952326173444E-104</v>
      </c>
      <c r="H1359" s="47"/>
      <c r="I1359" s="47"/>
      <c r="J1359" s="47"/>
      <c r="K1359" s="47"/>
      <c r="L1359" s="47"/>
    </row>
    <row r="1360" spans="1:12">
      <c r="A1360" s="47">
        <f t="shared" si="46"/>
        <v>19.945726359298124</v>
      </c>
      <c r="B1360" s="47"/>
      <c r="C1360" s="47"/>
      <c r="D1360" s="47"/>
      <c r="E1360" s="47"/>
      <c r="F1360" s="47"/>
      <c r="G1360" s="47">
        <f t="shared" si="45"/>
        <v>2.8678956979553077E-105</v>
      </c>
      <c r="H1360" s="47"/>
      <c r="I1360" s="47"/>
      <c r="J1360" s="47"/>
      <c r="K1360" s="47"/>
      <c r="L1360" s="47"/>
    </row>
    <row r="1361" spans="1:12">
      <c r="A1361" s="47">
        <f t="shared" si="46"/>
        <v>20.035169078398116</v>
      </c>
      <c r="B1361" s="47"/>
      <c r="C1361" s="47"/>
      <c r="D1361" s="47"/>
      <c r="E1361" s="47"/>
      <c r="F1361" s="47"/>
      <c r="G1361" s="47">
        <f t="shared" si="45"/>
        <v>1.6336114735188365E-106</v>
      </c>
      <c r="H1361" s="47"/>
      <c r="I1361" s="47"/>
      <c r="J1361" s="47"/>
      <c r="K1361" s="47"/>
      <c r="L1361" s="47"/>
    </row>
    <row r="1362" spans="1:12">
      <c r="A1362" s="47">
        <f t="shared" si="46"/>
        <v>20.124611797498105</v>
      </c>
      <c r="B1362" s="47"/>
      <c r="C1362" s="47"/>
      <c r="D1362" s="47"/>
      <c r="E1362" s="47"/>
      <c r="F1362" s="47"/>
      <c r="G1362" s="47">
        <f t="shared" si="45"/>
        <v>8.9418733287348268E-108</v>
      </c>
      <c r="H1362" s="47"/>
      <c r="I1362" s="47"/>
      <c r="J1362" s="47"/>
      <c r="K1362" s="47"/>
      <c r="L1362" s="47"/>
    </row>
    <row r="1363" spans="1:12">
      <c r="A1363" s="47">
        <f t="shared" si="46"/>
        <v>20.214054516598097</v>
      </c>
      <c r="B1363" s="47"/>
      <c r="C1363" s="47"/>
      <c r="D1363" s="47"/>
      <c r="E1363" s="47"/>
      <c r="F1363" s="47"/>
      <c r="G1363" s="47">
        <f t="shared" si="45"/>
        <v>4.6963620424028287E-109</v>
      </c>
      <c r="H1363" s="47"/>
      <c r="I1363" s="47"/>
      <c r="J1363" s="47"/>
      <c r="K1363" s="47"/>
      <c r="L1363" s="47"/>
    </row>
    <row r="1364" spans="1:12">
      <c r="A1364" s="47">
        <f t="shared" si="46"/>
        <v>20.303497235698089</v>
      </c>
      <c r="B1364" s="47"/>
      <c r="C1364" s="47"/>
      <c r="D1364" s="47"/>
      <c r="E1364" s="47"/>
      <c r="F1364" s="47"/>
      <c r="G1364" s="47">
        <f t="shared" si="45"/>
        <v>2.3629494552970096E-110</v>
      </c>
      <c r="H1364" s="47"/>
      <c r="I1364" s="47"/>
      <c r="J1364" s="47"/>
      <c r="K1364" s="47"/>
      <c r="L1364" s="47"/>
    </row>
    <row r="1365" spans="1:12">
      <c r="A1365" s="47">
        <f t="shared" si="46"/>
        <v>20.392939954798081</v>
      </c>
      <c r="B1365" s="47"/>
      <c r="C1365" s="47"/>
      <c r="D1365" s="47"/>
      <c r="E1365" s="47"/>
      <c r="F1365" s="47"/>
      <c r="G1365" s="47">
        <f t="shared" si="45"/>
        <v>1.1369840475278282E-111</v>
      </c>
      <c r="H1365" s="47"/>
      <c r="I1365" s="47"/>
      <c r="J1365" s="47"/>
      <c r="K1365" s="47"/>
      <c r="L1365" s="47"/>
    </row>
    <row r="1366" spans="1:12">
      <c r="A1366" s="47">
        <f t="shared" si="46"/>
        <v>20.482382673898073</v>
      </c>
      <c r="B1366" s="47"/>
      <c r="C1366" s="47"/>
      <c r="D1366" s="47"/>
      <c r="E1366" s="47"/>
      <c r="F1366" s="47"/>
      <c r="G1366" s="47">
        <f t="shared" si="45"/>
        <v>5.2220561681863621E-113</v>
      </c>
      <c r="H1366" s="47"/>
      <c r="I1366" s="47"/>
      <c r="J1366" s="47"/>
      <c r="K1366" s="47"/>
      <c r="L1366" s="47"/>
    </row>
    <row r="1367" spans="1:12">
      <c r="A1367" s="47">
        <f t="shared" si="46"/>
        <v>20.571825392998065</v>
      </c>
      <c r="B1367" s="47"/>
      <c r="C1367" s="47"/>
      <c r="D1367" s="47"/>
      <c r="E1367" s="47"/>
      <c r="F1367" s="47"/>
      <c r="G1367" s="47">
        <f t="shared" si="45"/>
        <v>2.2846495735814521E-114</v>
      </c>
      <c r="H1367" s="47"/>
      <c r="I1367" s="47"/>
      <c r="J1367" s="47"/>
      <c r="K1367" s="47"/>
      <c r="L1367" s="47"/>
    </row>
    <row r="1368" spans="1:12">
      <c r="A1368" s="47">
        <f t="shared" si="46"/>
        <v>20.661268112098057</v>
      </c>
      <c r="B1368" s="47"/>
      <c r="C1368" s="47"/>
      <c r="D1368" s="47"/>
      <c r="E1368" s="47"/>
      <c r="F1368" s="47"/>
      <c r="G1368" s="47">
        <f t="shared" si="45"/>
        <v>9.4995824265340258E-116</v>
      </c>
      <c r="H1368" s="47"/>
      <c r="I1368" s="47"/>
      <c r="J1368" s="47"/>
      <c r="K1368" s="47"/>
      <c r="L1368" s="47"/>
    </row>
    <row r="1369" spans="1:12">
      <c r="A1369" s="47">
        <f t="shared" si="46"/>
        <v>20.750710831198049</v>
      </c>
      <c r="B1369" s="47"/>
      <c r="C1369" s="47"/>
      <c r="D1369" s="47"/>
      <c r="E1369" s="47"/>
      <c r="F1369" s="47"/>
      <c r="G1369" s="47">
        <f t="shared" si="45"/>
        <v>3.7446486743598493E-117</v>
      </c>
      <c r="H1369" s="47"/>
      <c r="I1369" s="47"/>
      <c r="J1369" s="47"/>
      <c r="K1369" s="47"/>
      <c r="L1369" s="47"/>
    </row>
    <row r="1370" spans="1:12">
      <c r="A1370" s="47">
        <f t="shared" si="46"/>
        <v>20.840153550298037</v>
      </c>
      <c r="B1370" s="47"/>
      <c r="C1370" s="47"/>
      <c r="D1370" s="47"/>
      <c r="E1370" s="47"/>
      <c r="F1370" s="47"/>
      <c r="G1370" s="47">
        <f t="shared" si="45"/>
        <v>1.3955212451030572E-118</v>
      </c>
      <c r="H1370" s="47"/>
      <c r="I1370" s="47"/>
      <c r="J1370" s="47"/>
      <c r="K1370" s="47"/>
      <c r="L1370" s="47"/>
    </row>
    <row r="1371" spans="1:12">
      <c r="A1371" s="47">
        <f t="shared" si="46"/>
        <v>20.929596269398029</v>
      </c>
      <c r="B1371" s="47"/>
      <c r="C1371" s="47"/>
      <c r="D1371" s="47"/>
      <c r="E1371" s="47"/>
      <c r="F1371" s="47"/>
      <c r="G1371" s="47">
        <f t="shared" si="45"/>
        <v>4.9016242080065427E-120</v>
      </c>
      <c r="H1371" s="47"/>
      <c r="I1371" s="47"/>
      <c r="J1371" s="47"/>
      <c r="K1371" s="47"/>
      <c r="L1371" s="47"/>
    </row>
    <row r="1372" spans="1:12">
      <c r="A1372" s="47">
        <f t="shared" si="46"/>
        <v>21.019038988498021</v>
      </c>
      <c r="B1372" s="47"/>
      <c r="C1372" s="47"/>
      <c r="D1372" s="47"/>
      <c r="E1372" s="47"/>
      <c r="F1372" s="47"/>
      <c r="G1372" s="47">
        <f t="shared" si="45"/>
        <v>1.6170306665589553E-121</v>
      </c>
      <c r="H1372" s="47"/>
      <c r="I1372" s="47"/>
      <c r="J1372" s="47"/>
      <c r="K1372" s="47"/>
      <c r="L1372" s="47"/>
    </row>
    <row r="1373" spans="1:12">
      <c r="A1373" s="47">
        <f t="shared" si="46"/>
        <v>21.108481707598013</v>
      </c>
      <c r="B1373" s="47"/>
      <c r="C1373" s="47"/>
      <c r="D1373" s="47"/>
      <c r="E1373" s="47"/>
      <c r="F1373" s="47"/>
      <c r="G1373" s="47">
        <f t="shared" si="45"/>
        <v>4.990835390614018E-123</v>
      </c>
      <c r="H1373" s="47"/>
      <c r="I1373" s="47"/>
      <c r="J1373" s="47"/>
      <c r="K1373" s="47"/>
      <c r="L1373" s="47"/>
    </row>
    <row r="1374" spans="1:12">
      <c r="A1374" s="47">
        <f t="shared" si="46"/>
        <v>21.197924426698005</v>
      </c>
      <c r="B1374" s="47"/>
      <c r="C1374" s="47"/>
      <c r="D1374" s="47"/>
      <c r="E1374" s="47"/>
      <c r="F1374" s="47"/>
      <c r="G1374" s="47">
        <f t="shared" si="45"/>
        <v>1.4347370732771295E-124</v>
      </c>
      <c r="H1374" s="47"/>
      <c r="I1374" s="47"/>
      <c r="J1374" s="47"/>
      <c r="K1374" s="47"/>
      <c r="L1374" s="47"/>
    </row>
    <row r="1375" spans="1:12">
      <c r="A1375" s="47">
        <f t="shared" si="46"/>
        <v>21.287367145797997</v>
      </c>
      <c r="B1375" s="47"/>
      <c r="C1375" s="47"/>
      <c r="D1375" s="47"/>
      <c r="E1375" s="47"/>
      <c r="F1375" s="47"/>
      <c r="G1375" s="47">
        <f t="shared" si="45"/>
        <v>3.8220454820906317E-126</v>
      </c>
      <c r="H1375" s="47"/>
      <c r="I1375" s="47"/>
      <c r="J1375" s="47"/>
      <c r="K1375" s="47"/>
      <c r="L1375" s="47"/>
    </row>
    <row r="1376" spans="1:12">
      <c r="A1376" s="47">
        <f t="shared" si="46"/>
        <v>21.376809864897989</v>
      </c>
      <c r="B1376" s="47"/>
      <c r="C1376" s="47"/>
      <c r="D1376" s="47"/>
      <c r="E1376" s="47"/>
      <c r="F1376" s="47"/>
      <c r="G1376" s="47">
        <f t="shared" si="45"/>
        <v>9.37925271678696E-128</v>
      </c>
      <c r="H1376" s="47"/>
      <c r="I1376" s="47"/>
      <c r="J1376" s="47"/>
      <c r="K1376" s="47"/>
      <c r="L1376" s="47"/>
    </row>
    <row r="1377" spans="1:12">
      <c r="A1377" s="47">
        <f t="shared" si="46"/>
        <v>21.466252583997981</v>
      </c>
      <c r="B1377" s="47"/>
      <c r="C1377" s="47"/>
      <c r="D1377" s="47"/>
      <c r="E1377" s="47"/>
      <c r="F1377" s="47"/>
      <c r="G1377" s="47">
        <f t="shared" si="45"/>
        <v>2.1055465282583604E-129</v>
      </c>
      <c r="H1377" s="47"/>
      <c r="I1377" s="47"/>
      <c r="J1377" s="47"/>
      <c r="K1377" s="47"/>
      <c r="L1377" s="47"/>
    </row>
    <row r="1378" spans="1:12">
      <c r="A1378" s="47">
        <f t="shared" si="46"/>
        <v>21.55569530309797</v>
      </c>
      <c r="B1378" s="47"/>
      <c r="C1378" s="47"/>
      <c r="D1378" s="47"/>
      <c r="E1378" s="47"/>
      <c r="F1378" s="47"/>
      <c r="G1378" s="47">
        <f t="shared" si="45"/>
        <v>4.2882821349456021E-131</v>
      </c>
      <c r="H1378" s="47"/>
      <c r="I1378" s="47"/>
      <c r="J1378" s="47"/>
      <c r="K1378" s="47"/>
      <c r="L1378" s="47"/>
    </row>
    <row r="1379" spans="1:12">
      <c r="A1379" s="47">
        <f t="shared" si="46"/>
        <v>21.645138022197962</v>
      </c>
      <c r="B1379" s="47"/>
      <c r="C1379" s="47"/>
      <c r="D1379" s="47"/>
      <c r="E1379" s="47"/>
      <c r="F1379" s="47"/>
      <c r="G1379" s="47">
        <f t="shared" si="45"/>
        <v>7.8444185395348261E-133</v>
      </c>
      <c r="H1379" s="47"/>
      <c r="I1379" s="47"/>
      <c r="J1379" s="47"/>
      <c r="K1379" s="47"/>
      <c r="L1379" s="47"/>
    </row>
    <row r="1380" spans="1:12">
      <c r="A1380" s="47">
        <f t="shared" si="46"/>
        <v>21.734580741297954</v>
      </c>
      <c r="B1380" s="47"/>
      <c r="C1380" s="47"/>
      <c r="D1380" s="47"/>
      <c r="E1380" s="47"/>
      <c r="F1380" s="47"/>
      <c r="G1380" s="47">
        <f t="shared" si="45"/>
        <v>1.272927957733829E-134</v>
      </c>
      <c r="H1380" s="47"/>
      <c r="I1380" s="47"/>
      <c r="J1380" s="47"/>
      <c r="K1380" s="47"/>
      <c r="L1380" s="47"/>
    </row>
    <row r="1381" spans="1:12">
      <c r="A1381" s="47">
        <f t="shared" si="46"/>
        <v>21.824023460397946</v>
      </c>
      <c r="B1381" s="47"/>
      <c r="C1381" s="47"/>
      <c r="D1381" s="47"/>
      <c r="E1381" s="47"/>
      <c r="F1381" s="47"/>
      <c r="G1381" s="47">
        <f t="shared" si="45"/>
        <v>1.8037440696633606E-136</v>
      </c>
      <c r="H1381" s="47"/>
      <c r="I1381" s="47"/>
      <c r="J1381" s="47"/>
      <c r="K1381" s="47"/>
      <c r="L1381" s="47"/>
    </row>
    <row r="1382" spans="1:12">
      <c r="A1382" s="47">
        <f t="shared" si="46"/>
        <v>21.913466179497938</v>
      </c>
      <c r="B1382" s="47"/>
      <c r="C1382" s="47"/>
      <c r="D1382" s="47"/>
      <c r="E1382" s="47"/>
      <c r="F1382" s="47"/>
      <c r="G1382" s="47">
        <f t="shared" si="45"/>
        <v>2.1863564480767149E-138</v>
      </c>
      <c r="H1382" s="47"/>
      <c r="I1382" s="47"/>
      <c r="J1382" s="47"/>
      <c r="K1382" s="47"/>
      <c r="L1382" s="47"/>
    </row>
    <row r="1383" spans="1:12">
      <c r="A1383" s="47">
        <f t="shared" si="46"/>
        <v>22.00290889859793</v>
      </c>
      <c r="B1383" s="47"/>
      <c r="C1383" s="47"/>
      <c r="D1383" s="47"/>
      <c r="E1383" s="47"/>
      <c r="F1383" s="47"/>
      <c r="G1383" s="47">
        <f t="shared" si="45"/>
        <v>2.2039883549159993E-140</v>
      </c>
      <c r="H1383" s="47"/>
      <c r="I1383" s="47"/>
      <c r="J1383" s="47"/>
      <c r="K1383" s="47"/>
      <c r="L1383" s="47"/>
    </row>
    <row r="1384" spans="1:12">
      <c r="A1384" s="47">
        <f t="shared" si="46"/>
        <v>22.092351617697922</v>
      </c>
      <c r="B1384" s="47"/>
      <c r="C1384" s="47"/>
      <c r="D1384" s="47"/>
      <c r="E1384" s="47"/>
      <c r="F1384" s="47"/>
      <c r="G1384" s="47">
        <f t="shared" si="45"/>
        <v>1.7738336860490477E-142</v>
      </c>
      <c r="H1384" s="47"/>
      <c r="I1384" s="47"/>
      <c r="J1384" s="47"/>
      <c r="K1384" s="47"/>
      <c r="L1384" s="47"/>
    </row>
    <row r="1385" spans="1:12">
      <c r="A1385" s="47">
        <f t="shared" si="46"/>
        <v>22.181794336797914</v>
      </c>
      <c r="B1385" s="47"/>
      <c r="C1385" s="47"/>
      <c r="D1385" s="47"/>
      <c r="E1385" s="47"/>
      <c r="F1385" s="47"/>
      <c r="G1385" s="47">
        <f t="shared" si="45"/>
        <v>1.0685745096680863E-144</v>
      </c>
      <c r="H1385" s="47"/>
      <c r="I1385" s="47"/>
      <c r="J1385" s="47"/>
      <c r="K1385" s="47"/>
      <c r="L1385" s="47"/>
    </row>
    <row r="1386" spans="1:12">
      <c r="A1386" s="47">
        <f t="shared" si="46"/>
        <v>22.271237055897906</v>
      </c>
      <c r="B1386" s="47"/>
      <c r="C1386" s="47"/>
      <c r="D1386" s="47"/>
      <c r="E1386" s="47"/>
      <c r="F1386" s="47"/>
      <c r="G1386" s="47">
        <f t="shared" si="45"/>
        <v>4.2828637662050835E-147</v>
      </c>
      <c r="H1386" s="47"/>
      <c r="I1386" s="47"/>
      <c r="J1386" s="47"/>
      <c r="K1386" s="47"/>
      <c r="L1386" s="47"/>
    </row>
    <row r="1387" spans="1:12">
      <c r="A1387" s="47">
        <f t="shared" si="46"/>
        <v>22.360679774997894</v>
      </c>
      <c r="B1387" s="47"/>
      <c r="C1387" s="47"/>
      <c r="D1387" s="47"/>
      <c r="E1387" s="47"/>
      <c r="F1387" s="47"/>
      <c r="G1387" s="47">
        <f t="shared" si="45"/>
        <v>8.5657275324101388E-150</v>
      </c>
      <c r="H1387" s="47"/>
      <c r="I1387" s="47"/>
      <c r="J1387" s="47"/>
      <c r="K1387" s="47"/>
      <c r="L1387" s="47"/>
    </row>
    <row r="1388" spans="1:12">
      <c r="A1388" s="47"/>
      <c r="B1388" s="47"/>
      <c r="C1388" s="47"/>
      <c r="D1388" s="47"/>
      <c r="E1388" s="47"/>
      <c r="F1388" s="47"/>
      <c r="G1388" s="47"/>
      <c r="H1388" s="47"/>
      <c r="I1388" s="47"/>
      <c r="J1388" s="47"/>
      <c r="K1388" s="47"/>
      <c r="L1388" s="47"/>
    </row>
    <row r="1389" spans="1:12">
      <c r="A1389" s="47"/>
      <c r="B1389" s="47"/>
      <c r="C1389" s="47"/>
      <c r="D1389" s="47"/>
      <c r="E1389" s="47"/>
      <c r="F1389" s="47"/>
      <c r="G1389" s="47"/>
      <c r="H1389" s="47"/>
      <c r="I1389" s="47"/>
      <c r="J1389" s="47"/>
      <c r="K1389" s="47"/>
      <c r="L1389" s="47"/>
    </row>
    <row r="1390" spans="1:12">
      <c r="A1390" s="47"/>
      <c r="B1390" s="47"/>
      <c r="C1390" s="47"/>
      <c r="D1390" s="47"/>
      <c r="E1390" s="47"/>
      <c r="F1390" s="47"/>
      <c r="G1390" s="47"/>
      <c r="H1390" s="47"/>
      <c r="I1390" s="47"/>
      <c r="J1390" s="47"/>
      <c r="K1390" s="47"/>
      <c r="L1390" s="47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50"/>
  <sheetViews>
    <sheetView workbookViewId="0"/>
  </sheetViews>
  <sheetFormatPr baseColWidth="10" defaultColWidth="0" defaultRowHeight="14" zeroHeight="1" x14ac:dyDescent="0"/>
  <cols>
    <col min="1" max="1" width="10.83203125" style="84" customWidth="1"/>
    <col min="2" max="2" width="60.83203125" style="1" customWidth="1"/>
    <col min="3" max="3" width="10.83203125" customWidth="1"/>
    <col min="4" max="4" width="3.83203125" customWidth="1"/>
    <col min="5" max="12" width="10.5" customWidth="1"/>
    <col min="13" max="13" width="60.83203125" hidden="1" customWidth="1"/>
    <col min="14" max="14" width="60.83203125" style="9" hidden="1" customWidth="1"/>
    <col min="15" max="15" width="60.83203125" style="13" hidden="1" customWidth="1"/>
    <col min="16" max="16384" width="11.5" hidden="1"/>
  </cols>
  <sheetData>
    <row r="1" spans="1:15">
      <c r="A1" s="82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5"/>
      <c r="O1" s="16"/>
    </row>
    <row r="2" spans="1:15" ht="18">
      <c r="A2" s="82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35</v>
      </c>
      <c r="N2" s="15" t="s">
        <v>46</v>
      </c>
      <c r="O2" s="16" t="s">
        <v>36</v>
      </c>
    </row>
    <row r="3" spans="1:15">
      <c r="A3" s="82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82"/>
      <c r="B4" s="11" t="str">
        <f>IF(T!$D$2=T!$M$2,M4,IF(T!$D$2=T!$N$2,N4,O4))</f>
        <v>Let us consider a normally distributed random variable with an expected value of μ and a theoretical standard deviation of σ.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119</v>
      </c>
      <c r="N4" s="9" t="s">
        <v>471</v>
      </c>
      <c r="O4" s="13" t="s">
        <v>221</v>
      </c>
    </row>
    <row r="5" spans="1:15">
      <c r="A5" s="82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>
      <c r="A6" s="82"/>
      <c r="B6" s="19" t="str">
        <f>IF(T!$D$2=T!$M$2,M6,IF(T!$D$2=T!$N$2,N6,O6))</f>
        <v>What is the probability that a randomly chosen value …</v>
      </c>
      <c r="C6" s="4"/>
      <c r="D6" s="4"/>
      <c r="E6" s="4"/>
      <c r="F6" s="4"/>
      <c r="G6" s="4"/>
      <c r="H6" s="4"/>
      <c r="I6" s="4"/>
      <c r="J6" s="4"/>
      <c r="K6" s="4"/>
      <c r="L6" s="4"/>
      <c r="M6" t="s">
        <v>120</v>
      </c>
      <c r="N6" s="9" t="s">
        <v>472</v>
      </c>
      <c r="O6" s="13" t="s">
        <v>222</v>
      </c>
    </row>
    <row r="7" spans="1:15">
      <c r="A7" s="83" t="s">
        <v>7</v>
      </c>
      <c r="B7" s="11" t="str">
        <f>IF(T!$D$2=T!$M$2,M7,IF(T!$D$2=T!$N$2,N7,O7))</f>
        <v>… falls below the expected value?</v>
      </c>
      <c r="C7" s="10"/>
      <c r="D7" s="87" t="str">
        <f>IF(C7="","×",IF(C7='1m'!C7,"✓","×"))</f>
        <v>×</v>
      </c>
      <c r="E7" s="4"/>
      <c r="F7" s="4"/>
      <c r="G7" s="4"/>
      <c r="H7" s="4"/>
      <c r="I7" s="4"/>
      <c r="J7" s="4"/>
      <c r="K7" s="4"/>
      <c r="L7" s="4"/>
      <c r="M7" t="s">
        <v>118</v>
      </c>
      <c r="N7" s="9" t="s">
        <v>473</v>
      </c>
      <c r="O7" s="13" t="s">
        <v>223</v>
      </c>
    </row>
    <row r="8" spans="1:15">
      <c r="A8" s="83" t="s">
        <v>8</v>
      </c>
      <c r="B8" s="11" t="str">
        <f>IF(T!$D$2=T!$M$2,M8,IF(T!$D$2=T!$N$2,N8,O8))</f>
        <v>… falls below μ-3σ?</v>
      </c>
      <c r="C8" s="10"/>
      <c r="D8" s="87" t="str">
        <f>IF(C8="","×",IF(C8='1m'!C8,"✓","×"))</f>
        <v>×</v>
      </c>
      <c r="E8" s="4"/>
      <c r="F8" s="4"/>
      <c r="G8" s="4"/>
      <c r="H8" s="4"/>
      <c r="I8" s="4"/>
      <c r="J8" s="4"/>
      <c r="K8" s="4"/>
      <c r="L8" s="4"/>
      <c r="M8" t="s">
        <v>195</v>
      </c>
      <c r="N8" s="9" t="s">
        <v>474</v>
      </c>
      <c r="O8" s="13" t="s">
        <v>224</v>
      </c>
    </row>
    <row r="9" spans="1:15">
      <c r="A9" s="83" t="s">
        <v>9</v>
      </c>
      <c r="B9" s="11" t="str">
        <f>IF(T!$D$2=T!$M$2,M9,IF(T!$D$2=T!$N$2,N9,O9))</f>
        <v>… falls below μ-2σ?</v>
      </c>
      <c r="C9" s="10"/>
      <c r="D9" s="87" t="str">
        <f>IF(C9="","×",IF(C9='1m'!C9,"✓","×"))</f>
        <v>×</v>
      </c>
      <c r="E9" s="4"/>
      <c r="F9" s="4"/>
      <c r="G9" s="4"/>
      <c r="H9" s="4"/>
      <c r="I9" s="4"/>
      <c r="J9" s="4"/>
      <c r="K9" s="4"/>
      <c r="L9" s="4"/>
      <c r="M9" t="s">
        <v>196</v>
      </c>
      <c r="N9" s="9" t="s">
        <v>475</v>
      </c>
      <c r="O9" s="13" t="s">
        <v>225</v>
      </c>
    </row>
    <row r="10" spans="1:15">
      <c r="A10" s="83" t="s">
        <v>12</v>
      </c>
      <c r="B10" s="11" t="str">
        <f>IF(T!$D$2=T!$M$2,M10,IF(T!$D$2=T!$N$2,N10,O10))</f>
        <v>… falls below μ-σ?</v>
      </c>
      <c r="C10" s="10"/>
      <c r="D10" s="87" t="str">
        <f>IF(C10="","×",IF(C10='1m'!C10,"✓","×"))</f>
        <v>×</v>
      </c>
      <c r="E10" s="4"/>
      <c r="F10" s="4"/>
      <c r="G10" s="4"/>
      <c r="H10" s="4"/>
      <c r="I10" s="4"/>
      <c r="J10" s="4"/>
      <c r="K10" s="4"/>
      <c r="L10" s="4"/>
      <c r="M10" t="s">
        <v>194</v>
      </c>
      <c r="N10" s="9" t="s">
        <v>476</v>
      </c>
      <c r="O10" s="13" t="s">
        <v>226</v>
      </c>
    </row>
    <row r="11" spans="1:15">
      <c r="A11" s="83" t="s">
        <v>13</v>
      </c>
      <c r="B11" s="11" t="str">
        <f>IF(T!$D$2=T!$M$2,M11,IF(T!$D$2=T!$N$2,N11,O11))</f>
        <v>… falls below μ+σ?</v>
      </c>
      <c r="C11" s="10"/>
      <c r="D11" s="87" t="str">
        <f>IF(C11="","×",IF(C11='1m'!C11,"✓","×"))</f>
        <v>×</v>
      </c>
      <c r="E11" s="4"/>
      <c r="F11" s="4"/>
      <c r="G11" s="4"/>
      <c r="H11" s="4"/>
      <c r="I11" s="4"/>
      <c r="J11" s="4"/>
      <c r="K11" s="4"/>
      <c r="L11" s="4"/>
      <c r="M11" t="s">
        <v>197</v>
      </c>
      <c r="N11" s="9" t="s">
        <v>477</v>
      </c>
      <c r="O11" s="13" t="s">
        <v>227</v>
      </c>
    </row>
    <row r="12" spans="1:15">
      <c r="A12" s="83" t="s">
        <v>16</v>
      </c>
      <c r="B12" s="11" t="str">
        <f>IF(T!$D$2=T!$M$2,M12,IF(T!$D$2=T!$N$2,N12,O12))</f>
        <v>… falls below μ+2σ?</v>
      </c>
      <c r="C12" s="10"/>
      <c r="D12" s="87" t="str">
        <f>IF(C12="","×",IF(C12='1m'!C12,"✓","×"))</f>
        <v>×</v>
      </c>
      <c r="E12" s="4"/>
      <c r="F12" s="4"/>
      <c r="G12" s="4"/>
      <c r="H12" s="4"/>
      <c r="I12" s="4"/>
      <c r="J12" s="4"/>
      <c r="K12" s="4"/>
      <c r="L12" s="4"/>
      <c r="M12" t="s">
        <v>198</v>
      </c>
      <c r="N12" s="9" t="s">
        <v>478</v>
      </c>
      <c r="O12" s="13" t="s">
        <v>228</v>
      </c>
    </row>
    <row r="13" spans="1:15">
      <c r="A13" s="83" t="s">
        <v>17</v>
      </c>
      <c r="B13" s="11" t="str">
        <f>IF(T!$D$2=T!$M$2,M13,IF(T!$D$2=T!$N$2,N13,O13))</f>
        <v>… falls below μ+3σ?</v>
      </c>
      <c r="C13" s="10"/>
      <c r="D13" s="87" t="str">
        <f>IF(C13="","×",IF(C13='1m'!C13,"✓","×"))</f>
        <v>×</v>
      </c>
      <c r="E13" s="4"/>
      <c r="F13" s="4"/>
      <c r="G13" s="4"/>
      <c r="H13" s="4"/>
      <c r="I13" s="4"/>
      <c r="J13" s="4"/>
      <c r="K13" s="4"/>
      <c r="L13" s="4"/>
      <c r="M13" t="s">
        <v>199</v>
      </c>
      <c r="N13" s="9" t="s">
        <v>479</v>
      </c>
      <c r="O13" s="13" t="s">
        <v>229</v>
      </c>
    </row>
    <row r="14" spans="1:15">
      <c r="A14" s="82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>
      <c r="A15" s="82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5" ht="28">
      <c r="A16" s="82"/>
      <c r="B16" s="11" t="str">
        <f>IF(T!$D$2=T!$M$2,M16,IF(T!$D$2=T!$N$2,N16,O16))</f>
        <v>The value of a normally distributed variable falls with approx. 68% perobability within the μ±σ interval.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t="s">
        <v>201</v>
      </c>
      <c r="N16" s="9" t="s">
        <v>480</v>
      </c>
      <c r="O16" s="13" t="s">
        <v>230</v>
      </c>
    </row>
    <row r="17" spans="1:15">
      <c r="A17" s="83" t="s">
        <v>18</v>
      </c>
      <c r="B17" s="11" t="str">
        <f>IF(T!$D$2=T!$M$2,M17,IF(T!$D$2=T!$N$2,N17,O17))</f>
        <v>What is the precise probability?</v>
      </c>
      <c r="C17" s="10"/>
      <c r="D17" s="87" t="str">
        <f>IF(C17="","×",IF(C17='1m'!C17,"✓","×"))</f>
        <v>×</v>
      </c>
      <c r="E17" s="4"/>
      <c r="F17" s="4"/>
      <c r="G17" s="4"/>
      <c r="H17" s="4"/>
      <c r="I17" s="4"/>
      <c r="J17" s="4"/>
      <c r="K17" s="4"/>
      <c r="L17" s="4"/>
      <c r="M17" t="s">
        <v>200</v>
      </c>
      <c r="N17" s="9" t="s">
        <v>481</v>
      </c>
      <c r="O17" s="13" t="s">
        <v>233</v>
      </c>
    </row>
    <row r="18" spans="1:15">
      <c r="A18" s="82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5" ht="28">
      <c r="A19" s="82"/>
      <c r="B19" s="11" t="str">
        <f>IF(T!$D$2=T!$M$2,M19,IF(T!$D$2=T!$N$2,N19,O19))</f>
        <v>The value of a normally distributed variable falls with approx. 95% perobability within the μ±2σ interval.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t="s">
        <v>202</v>
      </c>
      <c r="N19" s="9" t="s">
        <v>482</v>
      </c>
      <c r="O19" s="13" t="s">
        <v>231</v>
      </c>
    </row>
    <row r="20" spans="1:15">
      <c r="A20" s="83" t="s">
        <v>19</v>
      </c>
      <c r="B20" s="11" t="str">
        <f>IF(T!$D$2=T!$M$2,M20,IF(T!$D$2=T!$N$2,N20,O20))</f>
        <v>What is the precise probability?</v>
      </c>
      <c r="C20" s="10"/>
      <c r="D20" s="87" t="str">
        <f>IF(C20="","×",IF(C20='1m'!C20,"✓","×"))</f>
        <v>×</v>
      </c>
      <c r="E20" s="4"/>
      <c r="F20" s="4"/>
      <c r="G20" s="4"/>
      <c r="H20" s="4"/>
      <c r="I20" s="4"/>
      <c r="J20" s="4"/>
      <c r="K20" s="4"/>
      <c r="L20" s="4"/>
      <c r="M20" t="s">
        <v>200</v>
      </c>
      <c r="N20" s="9" t="s">
        <v>481</v>
      </c>
      <c r="O20" s="13" t="s">
        <v>233</v>
      </c>
    </row>
    <row r="21" spans="1:15">
      <c r="A21" s="82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5" ht="28">
      <c r="A22" s="82"/>
      <c r="B22" s="38" t="str">
        <f>IF(T!$D$2=T!$M$2,M22,IF(T!$D$2=T!$N$2,N22,O22))</f>
        <v>The value of a normally distributed variable falls with approx. 99.7% perobability within the μ±3σ interval.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t="s">
        <v>203</v>
      </c>
      <c r="N22" s="9" t="s">
        <v>483</v>
      </c>
      <c r="O22" s="13" t="s">
        <v>232</v>
      </c>
    </row>
    <row r="23" spans="1:15">
      <c r="A23" s="83" t="s">
        <v>596</v>
      </c>
      <c r="B23" s="38" t="str">
        <f>IF(T!$D$2=T!$M$2,M23,IF(T!$D$2=T!$N$2,N23,O23))</f>
        <v>What is the precise probability?</v>
      </c>
      <c r="C23" s="10"/>
      <c r="D23" s="87" t="str">
        <f>IF(C23="","×",IF(C23='1m'!C23,"✓","×"))</f>
        <v>×</v>
      </c>
      <c r="E23" s="4"/>
      <c r="F23" s="4"/>
      <c r="G23" s="4"/>
      <c r="H23" s="4"/>
      <c r="I23" s="4"/>
      <c r="J23" s="4"/>
      <c r="K23" s="4"/>
      <c r="L23" s="4"/>
      <c r="M23" t="s">
        <v>200</v>
      </c>
      <c r="N23" s="9" t="s">
        <v>481</v>
      </c>
      <c r="O23" s="13" t="s">
        <v>233</v>
      </c>
    </row>
    <row r="24" spans="1:15">
      <c r="A24" s="82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5" ht="28">
      <c r="A25" s="83" t="s">
        <v>597</v>
      </c>
      <c r="B25" s="11" t="str">
        <f>IF(T!$D$2=T!$M$2,M25,IF(T!$D$2=T!$N$2,N25,O25))</f>
        <v>With what probability does the value of a normally distributed random variable fall within the μ±4σ interval?</v>
      </c>
      <c r="C25" s="10"/>
      <c r="D25" s="87" t="str">
        <f>IF(C25="","×",IF(C25='1m'!C25,"✓","×"))</f>
        <v>×</v>
      </c>
      <c r="E25" s="4"/>
      <c r="F25" s="4"/>
      <c r="G25" s="4"/>
      <c r="H25" s="4"/>
      <c r="I25" s="4"/>
      <c r="J25" s="4"/>
      <c r="K25" s="4"/>
      <c r="L25" s="4"/>
      <c r="M25" t="s">
        <v>234</v>
      </c>
      <c r="N25" s="9" t="s">
        <v>484</v>
      </c>
      <c r="O25" s="13" t="s">
        <v>235</v>
      </c>
    </row>
    <row r="26" spans="1:15">
      <c r="A26" s="82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5">
      <c r="A27" s="82"/>
      <c r="B27" s="11" t="str">
        <f>IF(T!$D$2=T!$M$2,M27,IF(T!$D$2=T!$N$2,N27,O27))</f>
        <v>In case of a normally distributed random variable, with what probability does the value fall …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t="s">
        <v>211</v>
      </c>
      <c r="N27" s="9" t="s">
        <v>485</v>
      </c>
      <c r="O27" s="13" t="s">
        <v>236</v>
      </c>
    </row>
    <row r="28" spans="1:15">
      <c r="A28" s="83" t="s">
        <v>598</v>
      </c>
      <c r="B28" s="11" t="str">
        <f>IF(T!$D$2=T!$M$2,M28,IF(T!$D$2=T!$N$2,N28,O28))</f>
        <v>… below μ-2σ?</v>
      </c>
      <c r="C28" s="10"/>
      <c r="D28" s="87" t="str">
        <f>IF(C28="","×",IF(C28='1m'!C28,"✓","×"))</f>
        <v>×</v>
      </c>
      <c r="E28" s="4"/>
      <c r="F28" s="4"/>
      <c r="G28" s="4"/>
      <c r="H28" s="4"/>
      <c r="I28" s="4"/>
      <c r="J28" s="4"/>
      <c r="K28" s="4"/>
      <c r="L28" s="4"/>
      <c r="M28" t="s">
        <v>212</v>
      </c>
      <c r="N28" s="9" t="s">
        <v>486</v>
      </c>
      <c r="O28" s="13" t="s">
        <v>237</v>
      </c>
    </row>
    <row r="29" spans="1:15">
      <c r="A29" s="83" t="s">
        <v>599</v>
      </c>
      <c r="B29" s="11" t="str">
        <f>IF(T!$D$2=T!$M$2,M29,IF(T!$D$2=T!$N$2,N29,O29))</f>
        <v>… between μ-2σ and μ-σ?</v>
      </c>
      <c r="C29" s="10"/>
      <c r="D29" s="87" t="str">
        <f>IF(C29="","×",IF(C29='1m'!C29,"✓","×"))</f>
        <v>×</v>
      </c>
      <c r="E29" s="4"/>
      <c r="F29" s="4"/>
      <c r="G29" s="4"/>
      <c r="H29" s="4"/>
      <c r="I29" s="4"/>
      <c r="J29" s="4"/>
      <c r="K29" s="4"/>
      <c r="L29" s="4"/>
      <c r="M29" t="s">
        <v>213</v>
      </c>
      <c r="N29" s="9" t="s">
        <v>487</v>
      </c>
      <c r="O29" s="13" t="s">
        <v>238</v>
      </c>
    </row>
    <row r="30" spans="1:15">
      <c r="A30" s="83" t="s">
        <v>600</v>
      </c>
      <c r="B30" s="11" t="str">
        <f>IF(T!$D$2=T!$M$2,M30,IF(T!$D$2=T!$N$2,N30,O30))</f>
        <v>… between μ-σ and μ?</v>
      </c>
      <c r="C30" s="10"/>
      <c r="D30" s="87" t="str">
        <f>IF(C30="","×",IF(C30='1m'!C30,"✓","×"))</f>
        <v>×</v>
      </c>
      <c r="E30" s="4"/>
      <c r="F30" s="4"/>
      <c r="G30" s="4"/>
      <c r="H30" s="4"/>
      <c r="I30" s="4"/>
      <c r="J30" s="4"/>
      <c r="K30" s="4"/>
      <c r="L30" s="4"/>
      <c r="M30" t="s">
        <v>214</v>
      </c>
      <c r="N30" s="9" t="s">
        <v>488</v>
      </c>
      <c r="O30" s="13" t="s">
        <v>239</v>
      </c>
    </row>
    <row r="31" spans="1:15">
      <c r="A31" s="83" t="s">
        <v>601</v>
      </c>
      <c r="B31" s="11" t="str">
        <f>IF(T!$D$2=T!$M$2,M31,IF(T!$D$2=T!$N$2,N31,O31))</f>
        <v>… between μ and μ+σ?</v>
      </c>
      <c r="C31" s="10"/>
      <c r="D31" s="87" t="str">
        <f>IF(C31="","×",IF(C31='1m'!C31,"✓","×"))</f>
        <v>×</v>
      </c>
      <c r="E31" s="4"/>
      <c r="F31" s="4"/>
      <c r="G31" s="4"/>
      <c r="H31" s="4"/>
      <c r="I31" s="4"/>
      <c r="J31" s="4"/>
      <c r="K31" s="4"/>
      <c r="L31" s="4"/>
      <c r="M31" t="s">
        <v>215</v>
      </c>
      <c r="N31" s="9" t="s">
        <v>489</v>
      </c>
      <c r="O31" s="13" t="s">
        <v>241</v>
      </c>
    </row>
    <row r="32" spans="1:15">
      <c r="A32" s="83" t="s">
        <v>602</v>
      </c>
      <c r="B32" s="11" t="str">
        <f>IF(T!$D$2=T!$M$2,M32,IF(T!$D$2=T!$N$2,N32,O32))</f>
        <v>… between μ+σ and μ+2σ?</v>
      </c>
      <c r="C32" s="10"/>
      <c r="D32" s="87" t="str">
        <f>IF(C32="","×",IF(C32='1m'!C32,"✓","×"))</f>
        <v>×</v>
      </c>
      <c r="E32" s="4"/>
      <c r="F32" s="4"/>
      <c r="G32" s="4"/>
      <c r="H32" s="4"/>
      <c r="I32" s="4"/>
      <c r="J32" s="4"/>
      <c r="K32" s="4"/>
      <c r="L32" s="4"/>
      <c r="M32" t="s">
        <v>216</v>
      </c>
      <c r="N32" s="9" t="s">
        <v>490</v>
      </c>
      <c r="O32" s="13" t="s">
        <v>242</v>
      </c>
    </row>
    <row r="33" spans="1:15">
      <c r="A33" s="83" t="s">
        <v>603</v>
      </c>
      <c r="B33" s="11" t="str">
        <f>IF(T!$D$2=T!$M$2,M33,IF(T!$D$2=T!$N$2,N33,O33))</f>
        <v>… above μ+2σ?</v>
      </c>
      <c r="C33" s="10"/>
      <c r="D33" s="87" t="str">
        <f>IF(C33="","×",IF(C33='1m'!C33,"✓","×"))</f>
        <v>×</v>
      </c>
      <c r="E33" s="4"/>
      <c r="F33" s="4"/>
      <c r="G33" s="4"/>
      <c r="H33" s="4"/>
      <c r="I33" s="4"/>
      <c r="J33" s="4"/>
      <c r="K33" s="4"/>
      <c r="L33" s="4"/>
      <c r="M33" t="s">
        <v>217</v>
      </c>
      <c r="N33" s="9" t="s">
        <v>491</v>
      </c>
      <c r="O33" s="13" t="s">
        <v>240</v>
      </c>
    </row>
    <row r="34" spans="1:15">
      <c r="A34" s="82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5">
      <c r="A35" s="82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5">
      <c r="A36" s="82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5">
      <c r="A37" s="82"/>
      <c r="B37" s="11" t="str">
        <f>IF(T!$D$2=T!$M$2,M37,IF(T!$D$2=T!$N$2,N37,O37))</f>
        <v>How many sigmas away from the expected value is the limit …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t="s">
        <v>218</v>
      </c>
      <c r="N37" s="9" t="s">
        <v>492</v>
      </c>
      <c r="O37" s="13" t="s">
        <v>244</v>
      </c>
    </row>
    <row r="38" spans="1:15">
      <c r="A38" s="83" t="s">
        <v>604</v>
      </c>
      <c r="B38" s="11" t="str">
        <f>IF(T!$D$2=T!$M$2,M38,IF(T!$D$2=T!$N$2,N38,O38))</f>
        <v>… below which falls the random variable with 0.1% probability?</v>
      </c>
      <c r="C38" s="10"/>
      <c r="D38" s="87" t="str">
        <f>IF(C38="","×",IF(C38='1m'!C38,"✓","×"))</f>
        <v>×</v>
      </c>
      <c r="E38" s="4"/>
      <c r="F38" s="4"/>
      <c r="G38" s="4"/>
      <c r="H38" s="4"/>
      <c r="I38" s="4"/>
      <c r="J38" s="4"/>
      <c r="K38" s="4"/>
      <c r="L38" s="4"/>
      <c r="M38" t="s">
        <v>498</v>
      </c>
      <c r="N38" s="9" t="s">
        <v>493</v>
      </c>
      <c r="O38" s="13" t="s">
        <v>245</v>
      </c>
    </row>
    <row r="39" spans="1:15">
      <c r="A39" s="83" t="s">
        <v>605</v>
      </c>
      <c r="B39" s="11" t="str">
        <f>IF(T!$D$2=T!$M$2,M39,IF(T!$D$2=T!$N$2,N39,O39))</f>
        <v>… below which falls the random variable with 0.5% probability?</v>
      </c>
      <c r="C39" s="10"/>
      <c r="D39" s="87" t="str">
        <f>IF(C39="","×",IF(C39='1m'!C39,"✓","×"))</f>
        <v>×</v>
      </c>
      <c r="E39" s="4"/>
      <c r="F39" s="4"/>
      <c r="G39" s="4"/>
      <c r="H39" s="4"/>
      <c r="I39" s="4"/>
      <c r="J39" s="4"/>
      <c r="K39" s="4"/>
      <c r="L39" s="4"/>
      <c r="M39" t="s">
        <v>499</v>
      </c>
      <c r="N39" s="9" t="s">
        <v>494</v>
      </c>
      <c r="O39" s="13" t="s">
        <v>246</v>
      </c>
    </row>
    <row r="40" spans="1:15">
      <c r="A40" s="83" t="s">
        <v>606</v>
      </c>
      <c r="B40" s="11" t="str">
        <f>IF(T!$D$2=T!$M$2,M40,IF(T!$D$2=T!$N$2,N40,O40))</f>
        <v>… below which falls the random variable with 1% probability?</v>
      </c>
      <c r="C40" s="10"/>
      <c r="D40" s="87" t="str">
        <f>IF(C40="","×",IF(C40='1m'!C40,"✓","×"))</f>
        <v>×</v>
      </c>
      <c r="E40" s="4"/>
      <c r="F40" s="4"/>
      <c r="G40" s="4"/>
      <c r="H40" s="4"/>
      <c r="I40" s="4"/>
      <c r="J40" s="4"/>
      <c r="K40" s="4"/>
      <c r="L40" s="4"/>
      <c r="M40" t="s">
        <v>500</v>
      </c>
      <c r="N40" s="9" t="s">
        <v>495</v>
      </c>
      <c r="O40" s="13" t="s">
        <v>247</v>
      </c>
    </row>
    <row r="41" spans="1:15">
      <c r="A41" s="83" t="s">
        <v>607</v>
      </c>
      <c r="B41" s="11" t="str">
        <f>IF(T!$D$2=T!$M$2,M41,IF(T!$D$2=T!$N$2,N41,O41))</f>
        <v>… below which falls the random variable with 5% probability?</v>
      </c>
      <c r="C41" s="10"/>
      <c r="D41" s="87" t="str">
        <f>IF(C41="","×",IF(C41='1m'!C41,"✓","×"))</f>
        <v>×</v>
      </c>
      <c r="E41" s="4"/>
      <c r="F41" s="4"/>
      <c r="G41" s="4"/>
      <c r="H41" s="4"/>
      <c r="I41" s="4"/>
      <c r="J41" s="4"/>
      <c r="K41" s="4"/>
      <c r="L41" s="4"/>
      <c r="M41" t="s">
        <v>501</v>
      </c>
      <c r="N41" s="9" t="s">
        <v>496</v>
      </c>
      <c r="O41" s="13" t="s">
        <v>248</v>
      </c>
    </row>
    <row r="42" spans="1:15">
      <c r="A42" s="83" t="s">
        <v>608</v>
      </c>
      <c r="B42" s="11" t="str">
        <f>IF(T!$D$2=T!$M$2,M42,IF(T!$D$2=T!$N$2,N42,O42))</f>
        <v>… above which falls the random variable with 1% probability?</v>
      </c>
      <c r="C42" s="39"/>
      <c r="D42" s="87" t="str">
        <f>IF(C42="","×",IF(C42='1m'!C42,"✓","×"))</f>
        <v>×</v>
      </c>
      <c r="E42" s="4"/>
      <c r="F42" s="4"/>
      <c r="G42" s="4"/>
      <c r="H42" s="4"/>
      <c r="I42" s="4"/>
      <c r="J42" s="4"/>
      <c r="K42" s="4"/>
      <c r="L42" s="4"/>
      <c r="M42" t="s">
        <v>502</v>
      </c>
      <c r="N42" s="9" t="s">
        <v>497</v>
      </c>
      <c r="O42" s="13" t="s">
        <v>249</v>
      </c>
    </row>
    <row r="43" spans="1:15">
      <c r="A43" s="82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5" ht="28">
      <c r="A44" s="82"/>
      <c r="B44" s="11" t="str">
        <f>IF(T!$D$2=T!$M$2,M44,IF(T!$D$2=T!$N$2,N44,O44))</f>
        <v>95% of the values assumed by the normally distributed random variable is contained in the interval equalling roughly μ±2σ.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t="s">
        <v>250</v>
      </c>
      <c r="N44" s="9" t="s">
        <v>503</v>
      </c>
      <c r="O44" s="13" t="s">
        <v>251</v>
      </c>
    </row>
    <row r="45" spans="1:15" ht="28">
      <c r="A45" s="83" t="s">
        <v>609</v>
      </c>
      <c r="B45" s="11" t="str">
        <f>IF(T!$D$2=T!$M$2,M45,IF(T!$D$2=T!$N$2,N45,O45))</f>
        <v>Give the exact lower limit of this interval in σ units measured from μ.</v>
      </c>
      <c r="C45" s="10"/>
      <c r="D45" s="87" t="str">
        <f>IF(C45="","×",IF(C45='1m'!C45,"✓","×"))</f>
        <v>×</v>
      </c>
      <c r="E45" s="4"/>
      <c r="F45" s="4"/>
      <c r="G45" s="4"/>
      <c r="H45" s="4"/>
      <c r="I45" s="4"/>
      <c r="J45" s="4"/>
      <c r="K45" s="4"/>
      <c r="L45" s="4"/>
      <c r="M45" t="s">
        <v>219</v>
      </c>
      <c r="N45" s="9" t="s">
        <v>504</v>
      </c>
      <c r="O45" s="13" t="s">
        <v>252</v>
      </c>
    </row>
    <row r="46" spans="1:15" ht="28">
      <c r="A46" s="83" t="s">
        <v>610</v>
      </c>
      <c r="B46" s="11" t="str">
        <f>IF(T!$D$2=T!$M$2,M46,IF(T!$D$2=T!$N$2,N46,O46))</f>
        <v>Give the exact upper limit of this interval in σ units measured from μ.</v>
      </c>
      <c r="C46" s="10"/>
      <c r="D46" s="87" t="str">
        <f>IF(C46="","×",IF(C46='1m'!C46,"✓","×"))</f>
        <v>×</v>
      </c>
      <c r="E46" s="4"/>
      <c r="F46" s="4"/>
      <c r="G46" s="4"/>
      <c r="H46" s="4"/>
      <c r="I46" s="4"/>
      <c r="J46" s="4"/>
      <c r="K46" s="4"/>
      <c r="L46" s="4"/>
      <c r="M46" t="s">
        <v>220</v>
      </c>
      <c r="N46" s="9" t="s">
        <v>505</v>
      </c>
      <c r="O46" s="13" t="s">
        <v>253</v>
      </c>
    </row>
    <row r="47" spans="1:15">
      <c r="A47" s="8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5">
      <c r="A48" s="82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82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82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55297" r:id="rId3">
          <objectPr defaultSize="0" autoPict="0" r:id="rId4">
            <anchor moveWithCells="1">
              <from>
                <xdr:col>5</xdr:col>
                <xdr:colOff>774700</xdr:colOff>
                <xdr:row>18</xdr:row>
                <xdr:rowOff>114300</xdr:rowOff>
              </from>
              <to>
                <xdr:col>6</xdr:col>
                <xdr:colOff>431800</xdr:colOff>
                <xdr:row>18</xdr:row>
                <xdr:rowOff>292100</xdr:rowOff>
              </to>
            </anchor>
          </objectPr>
        </oleObject>
      </mc:Choice>
      <mc:Fallback>
        <oleObject progId="Equation.3" shapeId="55297" r:id="rId3"/>
      </mc:Fallback>
    </mc:AlternateContent>
    <mc:AlternateContent xmlns:mc="http://schemas.openxmlformats.org/markup-compatibility/2006">
      <mc:Choice Requires="x14">
        <oleObject progId="Equation.3" shapeId="55298" r:id="rId5">
          <objectPr defaultSize="0" autoPict="0" r:id="rId6">
            <anchor moveWithCells="1">
              <from>
                <xdr:col>6</xdr:col>
                <xdr:colOff>25400</xdr:colOff>
                <xdr:row>10</xdr:row>
                <xdr:rowOff>114300</xdr:rowOff>
              </from>
              <to>
                <xdr:col>6</xdr:col>
                <xdr:colOff>355600</xdr:colOff>
                <xdr:row>12</xdr:row>
                <xdr:rowOff>63500</xdr:rowOff>
              </to>
            </anchor>
          </objectPr>
        </oleObject>
      </mc:Choice>
      <mc:Fallback>
        <oleObject progId="Equation.3" shapeId="55298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50"/>
  <sheetViews>
    <sheetView workbookViewId="0"/>
  </sheetViews>
  <sheetFormatPr baseColWidth="10" defaultColWidth="0" defaultRowHeight="14" customHeight="1" zeroHeight="1" x14ac:dyDescent="0"/>
  <cols>
    <col min="1" max="1" width="10.83203125" style="84" customWidth="1"/>
    <col min="2" max="2" width="60.83203125" style="1" customWidth="1"/>
    <col min="3" max="3" width="10.83203125" customWidth="1"/>
    <col min="4" max="4" width="3.83203125" customWidth="1"/>
    <col min="5" max="12" width="10.5" customWidth="1"/>
    <col min="13" max="13" width="60.83203125" hidden="1" customWidth="1"/>
    <col min="14" max="14" width="60.83203125" style="9" hidden="1" customWidth="1"/>
    <col min="15" max="15" width="60.83203125" style="13" hidden="1" customWidth="1"/>
    <col min="16" max="16384" width="11.5" hidden="1"/>
  </cols>
  <sheetData>
    <row r="1" spans="1:15">
      <c r="A1" s="82"/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14"/>
      <c r="N1" s="15"/>
      <c r="O1" s="16"/>
    </row>
    <row r="2" spans="1:15" ht="18">
      <c r="A2" s="82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35</v>
      </c>
      <c r="N2" s="15" t="s">
        <v>46</v>
      </c>
      <c r="O2" s="16" t="s">
        <v>36</v>
      </c>
    </row>
    <row r="3" spans="1:15">
      <c r="A3" s="82"/>
      <c r="B3" s="5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28">
      <c r="A4" s="82"/>
      <c r="B4" s="11" t="str">
        <f>IF(T!$D$2=T!$M$2,M4,IF(T!$D$2=T!$N$2,N4,O4))</f>
        <v>Let us consider a normally distributed random variable with an expected value of μ and a theoretical standard deviation of σ.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119</v>
      </c>
      <c r="N4" s="9" t="s">
        <v>471</v>
      </c>
      <c r="O4" s="13" t="s">
        <v>221</v>
      </c>
    </row>
    <row r="5" spans="1:15">
      <c r="A5" s="82"/>
      <c r="B5" s="5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5">
      <c r="A6" s="82"/>
      <c r="B6" s="19" t="str">
        <f>IF(T!$D$2=T!$M$2,M6,IF(T!$D$2=T!$N$2,N6,O6))</f>
        <v>What is the probability that a randomly chosen value …</v>
      </c>
      <c r="C6" s="4"/>
      <c r="D6" s="4"/>
      <c r="E6" s="4"/>
      <c r="F6" s="4"/>
      <c r="G6" s="4"/>
      <c r="H6" s="4"/>
      <c r="I6" s="4"/>
      <c r="J6" s="4"/>
      <c r="K6" s="4"/>
      <c r="L6" s="4"/>
      <c r="M6" t="s">
        <v>120</v>
      </c>
      <c r="N6" s="9" t="s">
        <v>472</v>
      </c>
      <c r="O6" s="13" t="s">
        <v>222</v>
      </c>
    </row>
    <row r="7" spans="1:15">
      <c r="A7" s="83" t="s">
        <v>7</v>
      </c>
      <c r="B7" s="11" t="str">
        <f>IF(T!$D$2=T!$M$2,M7,IF(T!$D$2=T!$N$2,N7,O7))</f>
        <v>… falls below the expected value?</v>
      </c>
      <c r="C7" s="10">
        <f>_xlfn.NORM.S.DIST(0,1)</f>
        <v>0.5</v>
      </c>
      <c r="D7" s="4"/>
      <c r="E7" s="4"/>
      <c r="F7" s="4"/>
      <c r="G7" s="4"/>
      <c r="H7" s="4"/>
      <c r="I7" s="4"/>
      <c r="J7" s="4"/>
      <c r="K7" s="4"/>
      <c r="L7" s="4"/>
      <c r="M7" t="s">
        <v>118</v>
      </c>
      <c r="N7" s="9" t="s">
        <v>473</v>
      </c>
      <c r="O7" s="13" t="s">
        <v>223</v>
      </c>
    </row>
    <row r="8" spans="1:15">
      <c r="A8" s="83" t="s">
        <v>8</v>
      </c>
      <c r="B8" s="11" t="str">
        <f>IF(T!$D$2=T!$M$2,M8,IF(T!$D$2=T!$N$2,N8,O8))</f>
        <v>… falls below μ-3σ?</v>
      </c>
      <c r="C8" s="10">
        <f>_xlfn.NORM.S.DIST(-3,1)</f>
        <v>1.3498980316300933E-3</v>
      </c>
      <c r="D8" s="4"/>
      <c r="E8" s="4"/>
      <c r="F8" s="4"/>
      <c r="G8" s="4"/>
      <c r="H8" s="4"/>
      <c r="I8" s="4"/>
      <c r="J8" s="4"/>
      <c r="K8" s="4"/>
      <c r="L8" s="4"/>
      <c r="M8" t="s">
        <v>195</v>
      </c>
      <c r="N8" s="9" t="s">
        <v>474</v>
      </c>
      <c r="O8" s="13" t="s">
        <v>224</v>
      </c>
    </row>
    <row r="9" spans="1:15">
      <c r="A9" s="83" t="s">
        <v>9</v>
      </c>
      <c r="B9" s="11" t="str">
        <f>IF(T!$D$2=T!$M$2,M9,IF(T!$D$2=T!$N$2,N9,O9))</f>
        <v>… falls below μ-2σ?</v>
      </c>
      <c r="C9" s="10">
        <f>_xlfn.NORM.S.DIST(-2,1)</f>
        <v>2.2750131948179191E-2</v>
      </c>
      <c r="D9" s="4"/>
      <c r="E9" s="4"/>
      <c r="F9" s="4"/>
      <c r="G9" s="4"/>
      <c r="H9" s="4"/>
      <c r="I9" s="4"/>
      <c r="J9" s="4"/>
      <c r="K9" s="4"/>
      <c r="L9" s="4"/>
      <c r="M9" t="s">
        <v>196</v>
      </c>
      <c r="N9" s="9" t="s">
        <v>475</v>
      </c>
      <c r="O9" s="13" t="s">
        <v>225</v>
      </c>
    </row>
    <row r="10" spans="1:15">
      <c r="A10" s="83" t="s">
        <v>12</v>
      </c>
      <c r="B10" s="11" t="str">
        <f>IF(T!$D$2=T!$M$2,M10,IF(T!$D$2=T!$N$2,N10,O10))</f>
        <v>… falls below μ-σ?</v>
      </c>
      <c r="C10" s="10">
        <f>_xlfn.NORM.S.DIST(-1,1)</f>
        <v>0.15865525393145699</v>
      </c>
      <c r="D10" s="4"/>
      <c r="E10" s="4"/>
      <c r="F10" s="4"/>
      <c r="G10" s="4"/>
      <c r="H10" s="4"/>
      <c r="I10" s="4"/>
      <c r="J10" s="4"/>
      <c r="K10" s="4"/>
      <c r="L10" s="4"/>
      <c r="M10" t="s">
        <v>194</v>
      </c>
      <c r="N10" s="9" t="s">
        <v>476</v>
      </c>
      <c r="O10" s="13" t="s">
        <v>226</v>
      </c>
    </row>
    <row r="11" spans="1:15">
      <c r="A11" s="83" t="s">
        <v>13</v>
      </c>
      <c r="B11" s="11" t="str">
        <f>IF(T!$D$2=T!$M$2,M11,IF(T!$D$2=T!$N$2,N11,O11))</f>
        <v>… falls below μ+σ?</v>
      </c>
      <c r="C11" s="10">
        <f>_xlfn.NORM.S.DIST(1,1)</f>
        <v>0.84134474606854304</v>
      </c>
      <c r="D11" s="4"/>
      <c r="E11" s="4"/>
      <c r="F11" s="4"/>
      <c r="G11" s="4"/>
      <c r="H11" s="4"/>
      <c r="I11" s="4"/>
      <c r="J11" s="4"/>
      <c r="K11" s="4"/>
      <c r="L11" s="4"/>
      <c r="M11" t="s">
        <v>197</v>
      </c>
      <c r="N11" s="9" t="s">
        <v>477</v>
      </c>
      <c r="O11" s="13" t="s">
        <v>227</v>
      </c>
    </row>
    <row r="12" spans="1:15">
      <c r="A12" s="83" t="s">
        <v>16</v>
      </c>
      <c r="B12" s="11" t="str">
        <f>IF(T!$D$2=T!$M$2,M12,IF(T!$D$2=T!$N$2,N12,O12))</f>
        <v>… falls below μ+2σ?</v>
      </c>
      <c r="C12" s="10">
        <f>_xlfn.NORM.S.DIST(2,1)</f>
        <v>0.97724986805182079</v>
      </c>
      <c r="D12" s="4"/>
      <c r="E12" s="4"/>
      <c r="F12" s="4"/>
      <c r="G12" s="4"/>
      <c r="H12" s="4"/>
      <c r="I12" s="4"/>
      <c r="J12" s="4"/>
      <c r="K12" s="4"/>
      <c r="L12" s="4"/>
      <c r="M12" t="s">
        <v>198</v>
      </c>
      <c r="N12" s="9" t="s">
        <v>478</v>
      </c>
      <c r="O12" s="13" t="s">
        <v>228</v>
      </c>
    </row>
    <row r="13" spans="1:15">
      <c r="A13" s="83" t="s">
        <v>17</v>
      </c>
      <c r="B13" s="11" t="str">
        <f>IF(T!$D$2=T!$M$2,M13,IF(T!$D$2=T!$N$2,N13,O13))</f>
        <v>… falls below μ+3σ?</v>
      </c>
      <c r="C13" s="10">
        <f>_xlfn.NORM.S.DIST(3,1)</f>
        <v>0.9986501019683699</v>
      </c>
      <c r="D13" s="4"/>
      <c r="E13" s="4"/>
      <c r="F13" s="4"/>
      <c r="G13" s="4"/>
      <c r="H13" s="4"/>
      <c r="I13" s="4"/>
      <c r="J13" s="4"/>
      <c r="K13" s="4"/>
      <c r="L13" s="4"/>
      <c r="M13" t="s">
        <v>199</v>
      </c>
      <c r="N13" s="9" t="s">
        <v>479</v>
      </c>
      <c r="O13" s="13" t="s">
        <v>229</v>
      </c>
    </row>
    <row r="14" spans="1:15">
      <c r="A14" s="82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>
      <c r="A15" s="82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5" ht="28">
      <c r="A16" s="82"/>
      <c r="B16" s="11" t="str">
        <f>IF(T!$D$2=T!$M$2,M16,IF(T!$D$2=T!$N$2,N16,O16))</f>
        <v>The value of a normally distributed variable falls with approx. 68% perobability within the μ±σ interval.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t="s">
        <v>201</v>
      </c>
      <c r="N16" s="9" t="s">
        <v>480</v>
      </c>
      <c r="O16" s="13" t="s">
        <v>230</v>
      </c>
    </row>
    <row r="17" spans="1:15">
      <c r="A17" s="83" t="s">
        <v>18</v>
      </c>
      <c r="B17" s="11" t="str">
        <f>IF(T!$D$2=T!$M$2,M17,IF(T!$D$2=T!$N$2,N17,O17))</f>
        <v>What is the precise probability?</v>
      </c>
      <c r="C17" s="10">
        <f>_xlfn.NORM.S.DIST(1,1)-_xlfn.NORM.S.DIST(-1,1)</f>
        <v>0.68268949213708607</v>
      </c>
      <c r="D17" s="4"/>
      <c r="E17" s="4"/>
      <c r="F17" s="4"/>
      <c r="G17" s="4"/>
      <c r="H17" s="4"/>
      <c r="I17" s="4"/>
      <c r="J17" s="4"/>
      <c r="K17" s="4"/>
      <c r="L17" s="4"/>
      <c r="M17" t="s">
        <v>200</v>
      </c>
      <c r="N17" s="9" t="s">
        <v>481</v>
      </c>
      <c r="O17" s="13" t="s">
        <v>233</v>
      </c>
    </row>
    <row r="18" spans="1:15">
      <c r="A18" s="82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5" ht="28">
      <c r="A19" s="82"/>
      <c r="B19" s="11" t="str">
        <f>IF(T!$D$2=T!$M$2,M19,IF(T!$D$2=T!$N$2,N19,O19))</f>
        <v>The value of a normally distributed variable falls with approx. 95% perobability within the μ±2σ interval.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t="s">
        <v>202</v>
      </c>
      <c r="N19" s="9" t="s">
        <v>482</v>
      </c>
      <c r="O19" s="13" t="s">
        <v>231</v>
      </c>
    </row>
    <row r="20" spans="1:15">
      <c r="A20" s="83" t="s">
        <v>19</v>
      </c>
      <c r="B20" s="11" t="str">
        <f>IF(T!$D$2=T!$M$2,M20,IF(T!$D$2=T!$N$2,N20,O20))</f>
        <v>What is the precise probability?</v>
      </c>
      <c r="C20" s="10">
        <f>_xlfn.NORM.S.DIST(2,1)-_xlfn.NORM.S.DIST(-2,1)</f>
        <v>0.95449973610364158</v>
      </c>
      <c r="D20" s="4"/>
      <c r="E20" s="4"/>
      <c r="F20" s="4"/>
      <c r="G20" s="4"/>
      <c r="H20" s="4"/>
      <c r="I20" s="4"/>
      <c r="J20" s="4"/>
      <c r="K20" s="4"/>
      <c r="L20" s="4"/>
      <c r="M20" t="s">
        <v>200</v>
      </c>
      <c r="N20" s="9" t="s">
        <v>481</v>
      </c>
      <c r="O20" s="13" t="s">
        <v>233</v>
      </c>
    </row>
    <row r="21" spans="1:15">
      <c r="A21" s="82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5" ht="28">
      <c r="A22" s="82"/>
      <c r="B22" s="38" t="str">
        <f>IF(T!$D$2=T!$M$2,M22,IF(T!$D$2=T!$N$2,N22,O22))</f>
        <v>The value of a normally distributed variable falls with approx. 99.7% perobability within the μ±3σ interval.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t="s">
        <v>203</v>
      </c>
      <c r="N22" s="9" t="s">
        <v>483</v>
      </c>
      <c r="O22" s="13" t="s">
        <v>232</v>
      </c>
    </row>
    <row r="23" spans="1:15">
      <c r="A23" s="83" t="s">
        <v>596</v>
      </c>
      <c r="B23" s="38" t="str">
        <f>IF(T!$D$2=T!$M$2,M23,IF(T!$D$2=T!$N$2,N23,O23))</f>
        <v>What is the precise probability?</v>
      </c>
      <c r="C23" s="10">
        <f>_xlfn.NORM.S.DIST(3,1)-_xlfn.NORM.S.DIST(-3,1)</f>
        <v>0.99730020393673979</v>
      </c>
      <c r="D23" s="4"/>
      <c r="E23" s="4"/>
      <c r="F23" s="4"/>
      <c r="G23" s="4"/>
      <c r="H23" s="4"/>
      <c r="I23" s="4"/>
      <c r="J23" s="4"/>
      <c r="K23" s="4"/>
      <c r="L23" s="4"/>
      <c r="M23" t="s">
        <v>200</v>
      </c>
      <c r="N23" s="9" t="s">
        <v>481</v>
      </c>
      <c r="O23" s="13" t="s">
        <v>233</v>
      </c>
    </row>
    <row r="24" spans="1:15">
      <c r="A24" s="82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5" ht="28">
      <c r="A25" s="83" t="s">
        <v>597</v>
      </c>
      <c r="B25" s="11" t="str">
        <f>IF(T!$D$2=T!$M$2,M25,IF(T!$D$2=T!$N$2,N25,O25))</f>
        <v>With what probability does the value of a normally distributed random variable fall within the μ±4σ interval?</v>
      </c>
      <c r="C25" s="10">
        <f>_xlfn.NORM.S.DIST(4,1)-_xlfn.NORM.S.DIST(-4,1)</f>
        <v>0.99993665751633376</v>
      </c>
      <c r="D25" s="4"/>
      <c r="E25" s="4"/>
      <c r="F25" s="4"/>
      <c r="G25" s="4"/>
      <c r="H25" s="4"/>
      <c r="I25" s="4"/>
      <c r="J25" s="4"/>
      <c r="K25" s="4"/>
      <c r="L25" s="4"/>
      <c r="M25" t="s">
        <v>234</v>
      </c>
      <c r="N25" s="9" t="s">
        <v>484</v>
      </c>
      <c r="O25" s="13" t="s">
        <v>235</v>
      </c>
    </row>
    <row r="26" spans="1:15">
      <c r="A26" s="82"/>
      <c r="B26" s="5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5">
      <c r="A27" s="82"/>
      <c r="B27" s="11" t="str">
        <f>IF(T!$D$2=T!$M$2,M27,IF(T!$D$2=T!$N$2,N27,O27))</f>
        <v>In case of a normally distributed random variable, with what probability does the value fall …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t="s">
        <v>211</v>
      </c>
      <c r="N27" s="9" t="s">
        <v>485</v>
      </c>
      <c r="O27" s="13" t="s">
        <v>236</v>
      </c>
    </row>
    <row r="28" spans="1:15">
      <c r="A28" s="83" t="s">
        <v>598</v>
      </c>
      <c r="B28" s="11" t="str">
        <f>IF(T!$D$2=T!$M$2,M28,IF(T!$D$2=T!$N$2,N28,O28))</f>
        <v>… below μ-2σ?</v>
      </c>
      <c r="C28" s="10">
        <f>_xlfn.NORM.S.DIST(-2,1)</f>
        <v>2.2750131948179191E-2</v>
      </c>
      <c r="D28" s="4"/>
      <c r="E28" s="4"/>
      <c r="F28" s="4"/>
      <c r="G28" s="4"/>
      <c r="H28" s="4"/>
      <c r="I28" s="4"/>
      <c r="J28" s="4"/>
      <c r="K28" s="4"/>
      <c r="L28" s="4"/>
      <c r="M28" t="s">
        <v>212</v>
      </c>
      <c r="N28" s="9" t="s">
        <v>486</v>
      </c>
      <c r="O28" s="13" t="s">
        <v>237</v>
      </c>
    </row>
    <row r="29" spans="1:15">
      <c r="A29" s="83" t="s">
        <v>599</v>
      </c>
      <c r="B29" s="11" t="str">
        <f>IF(T!$D$2=T!$M$2,M29,IF(T!$D$2=T!$N$2,N29,O29))</f>
        <v>… between μ-2σ and μ-σ?</v>
      </c>
      <c r="C29" s="10">
        <f>_xlfn.NORM.S.DIST(-1,1)-_xlfn.NORM.S.DIST(-2,1)</f>
        <v>0.13590512198327781</v>
      </c>
      <c r="D29" s="4"/>
      <c r="E29" s="4"/>
      <c r="F29" s="4"/>
      <c r="G29" s="4"/>
      <c r="H29" s="4"/>
      <c r="I29" s="4"/>
      <c r="J29" s="4"/>
      <c r="K29" s="4"/>
      <c r="L29" s="4"/>
      <c r="M29" t="s">
        <v>213</v>
      </c>
      <c r="N29" s="9" t="s">
        <v>487</v>
      </c>
      <c r="O29" s="13" t="s">
        <v>238</v>
      </c>
    </row>
    <row r="30" spans="1:15">
      <c r="A30" s="83" t="s">
        <v>600</v>
      </c>
      <c r="B30" s="11" t="str">
        <f>IF(T!$D$2=T!$M$2,M30,IF(T!$D$2=T!$N$2,N30,O30))</f>
        <v>… between μ-σ and μ?</v>
      </c>
      <c r="C30" s="10">
        <f>_xlfn.NORM.S.DIST(0,1)-_xlfn.NORM.S.DIST(-1,1)</f>
        <v>0.34134474606854304</v>
      </c>
      <c r="D30" s="4"/>
      <c r="E30" s="4"/>
      <c r="F30" s="4"/>
      <c r="G30" s="4"/>
      <c r="H30" s="4"/>
      <c r="I30" s="4"/>
      <c r="J30" s="4"/>
      <c r="K30" s="4"/>
      <c r="L30" s="4"/>
      <c r="M30" t="s">
        <v>214</v>
      </c>
      <c r="N30" s="9" t="s">
        <v>488</v>
      </c>
      <c r="O30" s="13" t="s">
        <v>239</v>
      </c>
    </row>
    <row r="31" spans="1:15">
      <c r="A31" s="83" t="s">
        <v>601</v>
      </c>
      <c r="B31" s="11" t="str">
        <f>IF(T!$D$2=T!$M$2,M31,IF(T!$D$2=T!$N$2,N31,O31))</f>
        <v>… between μ and μ+σ?</v>
      </c>
      <c r="C31" s="10">
        <f>_xlfn.NORM.S.DIST(1,1)-_xlfn.NORM.S.DIST(0,1)</f>
        <v>0.34134474606854304</v>
      </c>
      <c r="D31" s="4"/>
      <c r="E31" s="4"/>
      <c r="F31" s="4"/>
      <c r="G31" s="4"/>
      <c r="H31" s="4"/>
      <c r="I31" s="4"/>
      <c r="J31" s="4"/>
      <c r="K31" s="4"/>
      <c r="L31" s="4"/>
      <c r="M31" t="s">
        <v>215</v>
      </c>
      <c r="N31" s="9" t="s">
        <v>489</v>
      </c>
      <c r="O31" s="13" t="s">
        <v>241</v>
      </c>
    </row>
    <row r="32" spans="1:15">
      <c r="A32" s="83" t="s">
        <v>602</v>
      </c>
      <c r="B32" s="11" t="str">
        <f>IF(T!$D$2=T!$M$2,M32,IF(T!$D$2=T!$N$2,N32,O32))</f>
        <v>… between μ+σ and μ+2σ?</v>
      </c>
      <c r="C32" s="10">
        <f>_xlfn.NORM.S.DIST(2,1)-_xlfn.NORM.S.DIST(1,1)</f>
        <v>0.13590512198327775</v>
      </c>
      <c r="D32" s="4"/>
      <c r="E32" s="4"/>
      <c r="F32" s="4"/>
      <c r="G32" s="4"/>
      <c r="H32" s="4"/>
      <c r="I32" s="4"/>
      <c r="J32" s="4"/>
      <c r="K32" s="4"/>
      <c r="L32" s="4"/>
      <c r="M32" t="s">
        <v>216</v>
      </c>
      <c r="N32" s="9" t="s">
        <v>490</v>
      </c>
      <c r="O32" s="13" t="s">
        <v>242</v>
      </c>
    </row>
    <row r="33" spans="1:15">
      <c r="A33" s="83" t="s">
        <v>603</v>
      </c>
      <c r="B33" s="11" t="str">
        <f>IF(T!$D$2=T!$M$2,M33,IF(T!$D$2=T!$N$2,N33,O33))</f>
        <v>… above μ+2σ?</v>
      </c>
      <c r="C33" s="10">
        <f>1-_xlfn.NORM.S.DIST(2,1)</f>
        <v>2.2750131948179209E-2</v>
      </c>
      <c r="D33" s="4"/>
      <c r="E33" s="4"/>
      <c r="F33" s="4"/>
      <c r="G33" s="4"/>
      <c r="H33" s="4"/>
      <c r="I33" s="4"/>
      <c r="J33" s="4"/>
      <c r="K33" s="4"/>
      <c r="L33" s="4"/>
      <c r="M33" t="s">
        <v>217</v>
      </c>
      <c r="N33" s="9" t="s">
        <v>491</v>
      </c>
      <c r="O33" s="13" t="s">
        <v>240</v>
      </c>
    </row>
    <row r="34" spans="1:15">
      <c r="A34" s="82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5">
      <c r="A35" s="82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5">
      <c r="A36" s="82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5">
      <c r="A37" s="82"/>
      <c r="B37" s="11" t="str">
        <f>IF(T!$D$2=T!$M$2,M37,IF(T!$D$2=T!$N$2,N37,O37))</f>
        <v>How many sigmas away from the expected value is the limit …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t="s">
        <v>218</v>
      </c>
      <c r="N37" s="9" t="s">
        <v>492</v>
      </c>
      <c r="O37" s="13" t="s">
        <v>244</v>
      </c>
    </row>
    <row r="38" spans="1:15">
      <c r="A38" s="83" t="s">
        <v>604</v>
      </c>
      <c r="B38" s="11" t="str">
        <f>IF(T!$D$2=T!$M$2,M38,IF(T!$D$2=T!$N$2,N38,O38))</f>
        <v>… below which falls the random variable with 0.1% probability?</v>
      </c>
      <c r="C38" s="10">
        <f>_xlfn.NORM.S.INV(0.1%)</f>
        <v>-3.0902323061678132</v>
      </c>
      <c r="D38" s="4"/>
      <c r="E38" s="4"/>
      <c r="F38" s="4"/>
      <c r="G38" s="4"/>
      <c r="H38" s="4"/>
      <c r="I38" s="4"/>
      <c r="J38" s="4"/>
      <c r="K38" s="4"/>
      <c r="L38" s="4"/>
      <c r="M38" t="s">
        <v>498</v>
      </c>
      <c r="N38" s="9" t="s">
        <v>493</v>
      </c>
      <c r="O38" s="13" t="s">
        <v>245</v>
      </c>
    </row>
    <row r="39" spans="1:15">
      <c r="A39" s="83" t="s">
        <v>605</v>
      </c>
      <c r="B39" s="11" t="str">
        <f>IF(T!$D$2=T!$M$2,M39,IF(T!$D$2=T!$N$2,N39,O39))</f>
        <v>… below which falls the random variable with 0.5% probability?</v>
      </c>
      <c r="C39" s="10">
        <f>_xlfn.NORM.S.INV(0.5%)</f>
        <v>-2.5758293035488999</v>
      </c>
      <c r="D39" s="4"/>
      <c r="E39" s="4"/>
      <c r="F39" s="4"/>
      <c r="G39" s="4"/>
      <c r="H39" s="4"/>
      <c r="I39" s="4"/>
      <c r="J39" s="4"/>
      <c r="K39" s="4"/>
      <c r="L39" s="4"/>
      <c r="M39" t="s">
        <v>499</v>
      </c>
      <c r="N39" s="9" t="s">
        <v>494</v>
      </c>
      <c r="O39" s="13" t="s">
        <v>246</v>
      </c>
    </row>
    <row r="40" spans="1:15">
      <c r="A40" s="83" t="s">
        <v>606</v>
      </c>
      <c r="B40" s="11" t="str">
        <f>IF(T!$D$2=T!$M$2,M40,IF(T!$D$2=T!$N$2,N40,O40))</f>
        <v>… below which falls the random variable with 1% probability?</v>
      </c>
      <c r="C40" s="10">
        <f>_xlfn.NORM.S.INV(1%)</f>
        <v>-2.3263478740408408</v>
      </c>
      <c r="D40" s="4"/>
      <c r="E40" s="4"/>
      <c r="F40" s="4"/>
      <c r="G40" s="4"/>
      <c r="H40" s="4"/>
      <c r="I40" s="4"/>
      <c r="J40" s="4"/>
      <c r="K40" s="4"/>
      <c r="L40" s="4"/>
      <c r="M40" t="s">
        <v>500</v>
      </c>
      <c r="N40" s="9" t="s">
        <v>495</v>
      </c>
      <c r="O40" s="13" t="s">
        <v>247</v>
      </c>
    </row>
    <row r="41" spans="1:15">
      <c r="A41" s="83" t="s">
        <v>607</v>
      </c>
      <c r="B41" s="11" t="str">
        <f>IF(T!$D$2=T!$M$2,M41,IF(T!$D$2=T!$N$2,N41,O41))</f>
        <v>… below which falls the random variable with 5% probability?</v>
      </c>
      <c r="C41" s="10">
        <f>_xlfn.NORM.S.INV(5%)</f>
        <v>-1.6448536269514726</v>
      </c>
      <c r="D41" s="4"/>
      <c r="E41" s="4"/>
      <c r="F41" s="4"/>
      <c r="G41" s="4"/>
      <c r="H41" s="4"/>
      <c r="I41" s="4"/>
      <c r="J41" s="4"/>
      <c r="K41" s="4"/>
      <c r="L41" s="4"/>
      <c r="M41" t="s">
        <v>501</v>
      </c>
      <c r="N41" s="9" t="s">
        <v>496</v>
      </c>
      <c r="O41" s="13" t="s">
        <v>248</v>
      </c>
    </row>
    <row r="42" spans="1:15">
      <c r="A42" s="83" t="s">
        <v>608</v>
      </c>
      <c r="B42" s="11" t="str">
        <f>IF(T!$D$2=T!$M$2,M42,IF(T!$D$2=T!$N$2,N42,O42))</f>
        <v>… above which falls the random variable with 1% probability?</v>
      </c>
      <c r="C42" s="39">
        <f>_xlfn.NORM.S.INV(1-1%)</f>
        <v>2.3263478740408408</v>
      </c>
      <c r="D42" s="4"/>
      <c r="E42" s="4"/>
      <c r="F42" s="4"/>
      <c r="G42" s="4"/>
      <c r="H42" s="4"/>
      <c r="I42" s="4"/>
      <c r="J42" s="4"/>
      <c r="K42" s="4"/>
      <c r="L42" s="4"/>
      <c r="M42" t="s">
        <v>502</v>
      </c>
      <c r="N42" s="9" t="s">
        <v>497</v>
      </c>
      <c r="O42" s="13" t="s">
        <v>249</v>
      </c>
    </row>
    <row r="43" spans="1:15">
      <c r="A43" s="82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5" ht="28">
      <c r="A44" s="82"/>
      <c r="B44" s="11" t="str">
        <f>IF(T!$D$2=T!$M$2,M44,IF(T!$D$2=T!$N$2,N44,O44))</f>
        <v>95% of the values assumed by the normally distributed random variable is contained in the interval equalling roughly μ±2σ.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t="s">
        <v>250</v>
      </c>
      <c r="N44" s="9" t="s">
        <v>503</v>
      </c>
      <c r="O44" s="13" t="s">
        <v>251</v>
      </c>
    </row>
    <row r="45" spans="1:15" ht="28">
      <c r="A45" s="83" t="s">
        <v>609</v>
      </c>
      <c r="B45" s="11" t="str">
        <f>IF(T!$D$2=T!$M$2,M45,IF(T!$D$2=T!$N$2,N45,O45))</f>
        <v>Give the exact lower limit of this interval in σ units measured from μ.</v>
      </c>
      <c r="C45" s="10">
        <f>_xlfn.NORM.S.INV(2.5%)</f>
        <v>-1.9599639845400538</v>
      </c>
      <c r="D45" s="4"/>
      <c r="E45" s="4"/>
      <c r="F45" s="4"/>
      <c r="G45" s="4"/>
      <c r="H45" s="4"/>
      <c r="I45" s="4"/>
      <c r="J45" s="4"/>
      <c r="K45" s="4"/>
      <c r="L45" s="4"/>
      <c r="M45" t="s">
        <v>219</v>
      </c>
      <c r="N45" s="9" t="s">
        <v>504</v>
      </c>
      <c r="O45" s="13" t="s">
        <v>252</v>
      </c>
    </row>
    <row r="46" spans="1:15" ht="28">
      <c r="A46" s="83" t="s">
        <v>610</v>
      </c>
      <c r="B46" s="11" t="str">
        <f>IF(T!$D$2=T!$M$2,M46,IF(T!$D$2=T!$N$2,N46,O46))</f>
        <v>Give the exact upper limit of this interval in σ units measured from μ.</v>
      </c>
      <c r="C46" s="10">
        <f>_xlfn.NORM.S.INV(1-2.5%)</f>
        <v>1.9599639845400536</v>
      </c>
      <c r="D46" s="4"/>
      <c r="E46" s="4"/>
      <c r="F46" s="4"/>
      <c r="G46" s="4"/>
      <c r="H46" s="4"/>
      <c r="I46" s="4"/>
      <c r="J46" s="4"/>
      <c r="K46" s="4"/>
      <c r="L46" s="4"/>
      <c r="M46" t="s">
        <v>220</v>
      </c>
      <c r="N46" s="9" t="s">
        <v>505</v>
      </c>
      <c r="O46" s="13" t="s">
        <v>253</v>
      </c>
    </row>
    <row r="47" spans="1:15">
      <c r="A47" s="82"/>
      <c r="B47" s="5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5">
      <c r="A48" s="82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>
      <c r="A49" s="82"/>
      <c r="B49" s="5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>
      <c r="A50" s="82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64513" r:id="rId3">
          <objectPr defaultSize="0" autoPict="0" r:id="rId4">
            <anchor moveWithCells="1">
              <from>
                <xdr:col>5</xdr:col>
                <xdr:colOff>774700</xdr:colOff>
                <xdr:row>18</xdr:row>
                <xdr:rowOff>114300</xdr:rowOff>
              </from>
              <to>
                <xdr:col>6</xdr:col>
                <xdr:colOff>431800</xdr:colOff>
                <xdr:row>18</xdr:row>
                <xdr:rowOff>292100</xdr:rowOff>
              </to>
            </anchor>
          </objectPr>
        </oleObject>
      </mc:Choice>
      <mc:Fallback>
        <oleObject progId="Equation.3" shapeId="64513" r:id="rId3"/>
      </mc:Fallback>
    </mc:AlternateContent>
    <mc:AlternateContent xmlns:mc="http://schemas.openxmlformats.org/markup-compatibility/2006">
      <mc:Choice Requires="x14">
        <oleObject progId="Equation.3" shapeId="64514" r:id="rId5">
          <objectPr defaultSize="0" autoPict="0" r:id="rId6">
            <anchor moveWithCells="1">
              <from>
                <xdr:col>6</xdr:col>
                <xdr:colOff>25400</xdr:colOff>
                <xdr:row>10</xdr:row>
                <xdr:rowOff>114300</xdr:rowOff>
              </from>
              <to>
                <xdr:col>6</xdr:col>
                <xdr:colOff>355600</xdr:colOff>
                <xdr:row>12</xdr:row>
                <xdr:rowOff>63500</xdr:rowOff>
              </to>
            </anchor>
          </objectPr>
        </oleObject>
      </mc:Choice>
      <mc:Fallback>
        <oleObject progId="Equation.3" shapeId="64514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60"/>
  <sheetViews>
    <sheetView workbookViewId="0">
      <selection activeCell="D9" sqref="D9"/>
    </sheetView>
  </sheetViews>
  <sheetFormatPr baseColWidth="10" defaultColWidth="0" defaultRowHeight="14" customHeight="1" zeroHeight="1" x14ac:dyDescent="0"/>
  <cols>
    <col min="1" max="1" width="10.83203125" style="84" customWidth="1"/>
    <col min="2" max="2" width="60.83203125" customWidth="1"/>
    <col min="3" max="3" width="10.83203125" customWidth="1"/>
    <col min="4" max="4" width="3.83203125" customWidth="1"/>
    <col min="5" max="12" width="10.5" customWidth="1"/>
    <col min="13" max="13" width="60.83203125" style="14" hidden="1" customWidth="1"/>
    <col min="14" max="14" width="60.83203125" style="15" hidden="1" customWidth="1"/>
    <col min="15" max="15" width="60.83203125" style="16" hidden="1" customWidth="1"/>
    <col min="16" max="16384" width="11.5" hidden="1"/>
  </cols>
  <sheetData>
    <row r="1" spans="1:15">
      <c r="A1" s="82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82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35</v>
      </c>
      <c r="N2" s="15" t="s">
        <v>46</v>
      </c>
      <c r="O2" s="16" t="s">
        <v>36</v>
      </c>
    </row>
    <row r="3" spans="1:15">
      <c r="A3" s="8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>
      <c r="A4" s="82"/>
      <c r="B4" s="31" t="str">
        <f>IF(T!$D$2=T!$M$2,M4,IF(T!$D$2=T!$N$2,N4,O4))</f>
        <v>The length of children is a normally distributed random variable.</v>
      </c>
      <c r="C4" s="4"/>
      <c r="D4" s="4"/>
      <c r="E4" s="4"/>
      <c r="F4" s="4"/>
      <c r="G4" s="4"/>
      <c r="H4" s="4"/>
      <c r="I4" s="4"/>
      <c r="J4" s="4"/>
      <c r="K4" s="4"/>
      <c r="L4" s="4"/>
      <c r="M4" s="14" t="s">
        <v>121</v>
      </c>
      <c r="N4" s="15" t="s">
        <v>506</v>
      </c>
      <c r="O4" s="16" t="s">
        <v>124</v>
      </c>
    </row>
    <row r="5" spans="1:15" ht="28">
      <c r="A5" s="82"/>
      <c r="B5" s="32" t="str">
        <f>IF(T!$D$2=T!$M$2,M5,IF(T!$D$2=T!$N$2,N5,O5))</f>
        <v>In case of 31-month-old boys the expected value is 92.5 cm, the standard deviation is 3.7 cm.</v>
      </c>
      <c r="C5" s="4"/>
      <c r="D5" s="4"/>
      <c r="E5" s="4"/>
      <c r="F5" s="4"/>
      <c r="G5" s="4"/>
      <c r="H5" s="4"/>
      <c r="I5" s="4"/>
      <c r="J5" s="4"/>
      <c r="K5" s="4"/>
      <c r="L5" s="4"/>
      <c r="M5" s="14" t="s">
        <v>125</v>
      </c>
      <c r="N5" s="15" t="s">
        <v>507</v>
      </c>
      <c r="O5" s="16" t="s">
        <v>145</v>
      </c>
    </row>
    <row r="6" spans="1:15">
      <c r="A6" s="82"/>
      <c r="B6" s="5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5">
      <c r="A7" s="82"/>
      <c r="B7" s="11" t="str">
        <f>IF(T!$D$2=T!$M$2,M7,IF(T!$D$2=T!$N$2,N7,O7))</f>
        <v>With what probability falls the value of the random variable …</v>
      </c>
      <c r="C7" s="4"/>
      <c r="D7" s="4"/>
      <c r="E7" s="4"/>
      <c r="F7" s="4"/>
      <c r="G7" s="4"/>
      <c r="H7" s="4"/>
      <c r="I7" s="4"/>
      <c r="J7" s="4"/>
      <c r="K7" s="4"/>
      <c r="L7" s="4"/>
      <c r="M7" s="14" t="s">
        <v>90</v>
      </c>
      <c r="N7" s="15" t="s">
        <v>508</v>
      </c>
      <c r="O7" s="16" t="s">
        <v>126</v>
      </c>
    </row>
    <row r="8" spans="1:15">
      <c r="A8" s="82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>
      <c r="A9" s="83" t="s">
        <v>7</v>
      </c>
      <c r="B9" s="11" t="str">
        <f>IF(T!$D$2=T!$M$2,M9,IF(T!$D$2=T!$N$2,N9,O9))</f>
        <v>… below 85 cm?</v>
      </c>
      <c r="C9" s="10"/>
      <c r="D9" s="87" t="str">
        <f>IF(C9="","×",IF(C9='2m'!C9,"✓","×"))</f>
        <v>×</v>
      </c>
      <c r="E9" s="4"/>
      <c r="F9" s="4"/>
      <c r="G9" s="4"/>
      <c r="H9" s="4"/>
      <c r="I9" s="4"/>
      <c r="J9" s="4"/>
      <c r="K9" s="4"/>
      <c r="L9" s="4"/>
      <c r="M9" s="14" t="s">
        <v>92</v>
      </c>
      <c r="N9" s="15" t="s">
        <v>509</v>
      </c>
      <c r="O9" s="16" t="s">
        <v>127</v>
      </c>
    </row>
    <row r="10" spans="1:15">
      <c r="A10" s="83" t="s">
        <v>8</v>
      </c>
      <c r="B10" s="11" t="str">
        <f>IF(T!$D$2=T!$M$2,M10,IF(T!$D$2=T!$N$2,N10,O10))</f>
        <v>… below 92 cm?</v>
      </c>
      <c r="C10" s="10"/>
      <c r="D10" s="87" t="str">
        <f>IF(C10="","×",IF(C10='2m'!C10,"✓","×"))</f>
        <v>×</v>
      </c>
      <c r="E10" s="4"/>
      <c r="F10" s="4"/>
      <c r="G10" s="4"/>
      <c r="H10" s="4"/>
      <c r="I10" s="4"/>
      <c r="J10" s="4"/>
      <c r="K10" s="4"/>
      <c r="L10" s="4"/>
      <c r="M10" s="14" t="s">
        <v>91</v>
      </c>
      <c r="N10" s="15" t="s">
        <v>510</v>
      </c>
      <c r="O10" s="16" t="s">
        <v>128</v>
      </c>
    </row>
    <row r="11" spans="1:15">
      <c r="A11" s="83" t="s">
        <v>9</v>
      </c>
      <c r="B11" s="11" t="str">
        <f>IF(T!$D$2=T!$M$2,M11,IF(T!$D$2=T!$N$2,N11,O11))</f>
        <v>… below 95 cm?</v>
      </c>
      <c r="C11" s="10"/>
      <c r="D11" s="87" t="str">
        <f>IF(C11="","×",IF(C11='2m'!C11,"✓","×"))</f>
        <v>×</v>
      </c>
      <c r="E11" s="4"/>
      <c r="F11" s="4"/>
      <c r="G11" s="4"/>
      <c r="H11" s="4"/>
      <c r="I11" s="4"/>
      <c r="J11" s="4"/>
      <c r="K11" s="4"/>
      <c r="L11" s="4"/>
      <c r="M11" s="14" t="s">
        <v>93</v>
      </c>
      <c r="N11" s="15" t="s">
        <v>511</v>
      </c>
      <c r="O11" s="16" t="s">
        <v>129</v>
      </c>
    </row>
    <row r="12" spans="1:15">
      <c r="A12" s="83" t="s">
        <v>12</v>
      </c>
      <c r="B12" s="11" t="str">
        <f>IF(T!$D$2=T!$M$2,M12,IF(T!$D$2=T!$N$2,N12,O12))</f>
        <v>… below 100 cm?</v>
      </c>
      <c r="C12" s="10"/>
      <c r="D12" s="87" t="str">
        <f>IF(C12="","×",IF(C12='2m'!C12,"✓","×"))</f>
        <v>×</v>
      </c>
      <c r="E12" s="4"/>
      <c r="F12" s="4"/>
      <c r="G12" s="4"/>
      <c r="H12" s="4"/>
      <c r="I12" s="4"/>
      <c r="J12" s="4"/>
      <c r="K12" s="4"/>
      <c r="L12" s="4"/>
      <c r="M12" s="14" t="s">
        <v>94</v>
      </c>
      <c r="N12" s="15" t="s">
        <v>512</v>
      </c>
      <c r="O12" s="16" t="s">
        <v>130</v>
      </c>
    </row>
    <row r="13" spans="1:15">
      <c r="A13" s="82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5">
      <c r="A14" s="83" t="s">
        <v>13</v>
      </c>
      <c r="B14" s="11" t="str">
        <f>IF(T!$D$2=T!$M$2,M14,IF(T!$D$2=T!$N$2,N14,O14))</f>
        <v>… above 85 cm?</v>
      </c>
      <c r="C14" s="10"/>
      <c r="D14" s="87" t="str">
        <f>IF(C14="","×",IF(C14='2m'!C14,"✓","×"))</f>
        <v>×</v>
      </c>
      <c r="E14" s="4"/>
      <c r="F14" s="4"/>
      <c r="G14" s="4"/>
      <c r="H14" s="4"/>
      <c r="I14" s="4"/>
      <c r="J14" s="4"/>
      <c r="K14" s="4"/>
      <c r="L14" s="4"/>
      <c r="M14" s="14" t="s">
        <v>96</v>
      </c>
      <c r="N14" s="15" t="s">
        <v>516</v>
      </c>
      <c r="O14" s="16" t="s">
        <v>131</v>
      </c>
    </row>
    <row r="15" spans="1:15">
      <c r="A15" s="83" t="s">
        <v>16</v>
      </c>
      <c r="B15" s="11" t="str">
        <f>IF(T!$D$2=T!$M$2,M15,IF(T!$D$2=T!$N$2,N15,O15))</f>
        <v>… above 93 cm?</v>
      </c>
      <c r="C15" s="10"/>
      <c r="D15" s="87" t="str">
        <f>IF(C15="","×",IF(C15='2m'!C15,"✓","×"))</f>
        <v>×</v>
      </c>
      <c r="E15" s="4"/>
      <c r="F15" s="4"/>
      <c r="G15" s="4"/>
      <c r="H15" s="4"/>
      <c r="I15" s="4"/>
      <c r="J15" s="4"/>
      <c r="K15" s="4"/>
      <c r="L15" s="4"/>
      <c r="M15" s="14" t="s">
        <v>97</v>
      </c>
      <c r="N15" s="15" t="s">
        <v>513</v>
      </c>
      <c r="O15" s="16" t="s">
        <v>132</v>
      </c>
    </row>
    <row r="16" spans="1:15">
      <c r="A16" s="83" t="s">
        <v>17</v>
      </c>
      <c r="B16" s="11" t="str">
        <f>IF(T!$D$2=T!$M$2,M16,IF(T!$D$2=T!$N$2,N16,O16))</f>
        <v>… above 100 cm?</v>
      </c>
      <c r="C16" s="10"/>
      <c r="D16" s="87" t="str">
        <f>IF(C16="","×",IF(C16='2m'!C16,"✓","×"))</f>
        <v>×</v>
      </c>
      <c r="E16" s="4"/>
      <c r="F16" s="4"/>
      <c r="G16" s="4"/>
      <c r="H16" s="4"/>
      <c r="I16" s="4"/>
      <c r="J16" s="4"/>
      <c r="K16" s="4"/>
      <c r="L16" s="4"/>
      <c r="M16" s="14" t="s">
        <v>98</v>
      </c>
      <c r="N16" s="15" t="s">
        <v>514</v>
      </c>
      <c r="O16" s="16" t="s">
        <v>133</v>
      </c>
    </row>
    <row r="17" spans="1:15">
      <c r="A17" s="83" t="s">
        <v>18</v>
      </c>
      <c r="B17" s="11" t="str">
        <f>IF(T!$D$2=T!$M$2,M17,IF(T!$D$2=T!$N$2,N17,O17))</f>
        <v>… above 150 cm?</v>
      </c>
      <c r="C17" s="10"/>
      <c r="D17" s="87" t="str">
        <f>IF(C17="","×",IF(C17='2m'!C17,"✓","×"))</f>
        <v>×</v>
      </c>
      <c r="E17" s="4"/>
      <c r="F17" s="4"/>
      <c r="G17" s="4"/>
      <c r="H17" s="4"/>
      <c r="I17" s="4"/>
      <c r="J17" s="4"/>
      <c r="K17" s="4"/>
      <c r="L17" s="4"/>
      <c r="M17" s="14" t="s">
        <v>99</v>
      </c>
      <c r="N17" s="15" t="s">
        <v>515</v>
      </c>
      <c r="O17" s="16" t="s">
        <v>134</v>
      </c>
    </row>
    <row r="18" spans="1:15">
      <c r="A18" s="82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5">
      <c r="A19" s="83" t="s">
        <v>19</v>
      </c>
      <c r="B19" s="11" t="str">
        <f>IF(T!$D$2=T!$M$2,M19,IF(T!$D$2=T!$N$2,N19,O19))</f>
        <v>… between 80 cm and 85 cm?</v>
      </c>
      <c r="C19" s="10"/>
      <c r="D19" s="87" t="str">
        <f>IF(C19="","×",IF(C19='2m'!C19,"✓","×"))</f>
        <v>×</v>
      </c>
      <c r="E19" s="4"/>
      <c r="F19" s="4"/>
      <c r="G19" s="4"/>
      <c r="H19" s="4"/>
      <c r="I19" s="4"/>
      <c r="J19" s="4"/>
      <c r="K19" s="4"/>
      <c r="L19" s="4"/>
      <c r="M19" s="14" t="s">
        <v>101</v>
      </c>
      <c r="N19" s="15" t="s">
        <v>517</v>
      </c>
      <c r="O19" s="16" t="s">
        <v>135</v>
      </c>
    </row>
    <row r="20" spans="1:15">
      <c r="A20" s="83" t="s">
        <v>596</v>
      </c>
      <c r="B20" s="11" t="str">
        <f>IF(T!$D$2=T!$M$2,M20,IF(T!$D$2=T!$N$2,N20,O20))</f>
        <v>… between 85 cm and 90 cm?</v>
      </c>
      <c r="C20" s="10"/>
      <c r="D20" s="87" t="str">
        <f>IF(C20="","×",IF(C20='2m'!C20,"✓","×"))</f>
        <v>×</v>
      </c>
      <c r="E20" s="4"/>
      <c r="F20" s="4"/>
      <c r="G20" s="4"/>
      <c r="H20" s="4"/>
      <c r="I20" s="4"/>
      <c r="J20" s="4"/>
      <c r="K20" s="4"/>
      <c r="L20" s="4"/>
      <c r="M20" s="14" t="s">
        <v>102</v>
      </c>
      <c r="N20" s="15" t="s">
        <v>518</v>
      </c>
      <c r="O20" s="16" t="s">
        <v>136</v>
      </c>
    </row>
    <row r="21" spans="1:15">
      <c r="A21" s="83" t="s">
        <v>597</v>
      </c>
      <c r="B21" s="11" t="str">
        <f>IF(T!$D$2=T!$M$2,M21,IF(T!$D$2=T!$N$2,N21,O21))</f>
        <v>… between 90 cm and 95 cm?</v>
      </c>
      <c r="C21" s="10"/>
      <c r="D21" s="87" t="str">
        <f>IF(C21="","×",IF(C21='2m'!C21,"✓","×"))</f>
        <v>×</v>
      </c>
      <c r="E21" s="4"/>
      <c r="F21" s="4"/>
      <c r="G21" s="4"/>
      <c r="H21" s="4"/>
      <c r="I21" s="4"/>
      <c r="J21" s="4"/>
      <c r="K21" s="4"/>
      <c r="L21" s="4"/>
      <c r="M21" s="14" t="s">
        <v>100</v>
      </c>
      <c r="N21" s="15" t="s">
        <v>519</v>
      </c>
      <c r="O21" s="16" t="s">
        <v>137</v>
      </c>
    </row>
    <row r="22" spans="1:15">
      <c r="A22" s="83" t="s">
        <v>598</v>
      </c>
      <c r="B22" s="11" t="str">
        <f>IF(T!$D$2=T!$M$2,M22,IF(T!$D$2=T!$N$2,N22,O22))</f>
        <v>… between 95 cm and 100 cm?</v>
      </c>
      <c r="C22" s="10"/>
      <c r="D22" s="87" t="str">
        <f>IF(C22="","×",IF(C22='2m'!C22,"✓","×"))</f>
        <v>×</v>
      </c>
      <c r="E22" s="4"/>
      <c r="F22" s="4"/>
      <c r="G22" s="4"/>
      <c r="H22" s="4"/>
      <c r="I22" s="4"/>
      <c r="J22" s="4"/>
      <c r="K22" s="4"/>
      <c r="L22" s="4"/>
      <c r="M22" s="14" t="s">
        <v>103</v>
      </c>
      <c r="N22" s="15" t="s">
        <v>520</v>
      </c>
      <c r="O22" s="16" t="s">
        <v>138</v>
      </c>
    </row>
    <row r="23" spans="1:15">
      <c r="A23" s="83" t="s">
        <v>599</v>
      </c>
      <c r="B23" s="11" t="str">
        <f>IF(T!$D$2=T!$M$2,M23,IF(T!$D$2=T!$N$2,N23,O23))</f>
        <v>… within the "expected value ± standard deviation" interval?</v>
      </c>
      <c r="C23" s="10"/>
      <c r="D23" s="87" t="str">
        <f>IF(C23="","×",IF(C23='2m'!C23,"✓","×"))</f>
        <v>×</v>
      </c>
      <c r="E23" s="4"/>
      <c r="F23" s="4"/>
      <c r="G23" s="4"/>
      <c r="H23" s="4"/>
      <c r="I23" s="4"/>
      <c r="J23" s="4"/>
      <c r="K23" s="4"/>
      <c r="L23" s="4"/>
      <c r="M23" s="14" t="s">
        <v>104</v>
      </c>
      <c r="N23" s="15" t="s">
        <v>521</v>
      </c>
      <c r="O23" s="16" t="s">
        <v>139</v>
      </c>
    </row>
    <row r="24" spans="1:15">
      <c r="A24" s="83" t="s">
        <v>600</v>
      </c>
      <c r="B24" s="11" t="str">
        <f>IF(T!$D$2=T!$M$2,M24,IF(T!$D$2=T!$N$2,N24,O24))</f>
        <v>… within the "expected value ± two standard deviations" interval?</v>
      </c>
      <c r="C24" s="10"/>
      <c r="D24" s="87" t="str">
        <f>IF(C24="","×",IF(C24='2m'!C24,"✓","×"))</f>
        <v>×</v>
      </c>
      <c r="E24" s="4"/>
      <c r="F24" s="4"/>
      <c r="G24" s="4"/>
      <c r="H24" s="4"/>
      <c r="I24" s="4"/>
      <c r="J24" s="4"/>
      <c r="K24" s="4"/>
      <c r="L24" s="4"/>
      <c r="M24" s="14" t="s">
        <v>106</v>
      </c>
      <c r="N24" s="15" t="s">
        <v>522</v>
      </c>
      <c r="O24" s="16" t="s">
        <v>140</v>
      </c>
    </row>
    <row r="25" spans="1:15">
      <c r="A25" s="83" t="s">
        <v>601</v>
      </c>
      <c r="B25" s="11" t="str">
        <f>IF(T!$D$2=T!$M$2,M25,IF(T!$D$2=T!$N$2,N25,O25))</f>
        <v>… within the "expected value ± three standard deviations" interval?</v>
      </c>
      <c r="C25" s="10"/>
      <c r="D25" s="87" t="str">
        <f>IF(C25="","×",IF(C25='2m'!C25,"✓","×"))</f>
        <v>×</v>
      </c>
      <c r="E25" s="4"/>
      <c r="F25" s="4"/>
      <c r="G25" s="4"/>
      <c r="H25" s="4"/>
      <c r="I25" s="4"/>
      <c r="J25" s="4"/>
      <c r="K25" s="4"/>
      <c r="L25" s="4"/>
      <c r="M25" s="14" t="s">
        <v>105</v>
      </c>
      <c r="N25" s="15" t="s">
        <v>523</v>
      </c>
      <c r="O25" s="16" t="s">
        <v>141</v>
      </c>
    </row>
    <row r="26" spans="1:15">
      <c r="A26" s="83" t="s">
        <v>602</v>
      </c>
      <c r="B26" s="11" t="str">
        <f>IF(T!$D$2=T!$M$2,M26,IF(T!$D$2=T!$N$2,N26,O26))</f>
        <v>… within the the interval between μ+σ and μ+2σ?</v>
      </c>
      <c r="C26" s="10"/>
      <c r="D26" s="87" t="str">
        <f>IF(C26="","×",IF(C26='2m'!C26,"✓","×"))</f>
        <v>×</v>
      </c>
      <c r="E26" s="4"/>
      <c r="F26" s="4"/>
      <c r="G26" s="4"/>
      <c r="H26" s="4"/>
      <c r="I26" s="4"/>
      <c r="J26" s="4"/>
      <c r="K26" s="4"/>
      <c r="L26" s="4"/>
      <c r="M26" s="14" t="s">
        <v>109</v>
      </c>
      <c r="N26" s="15" t="s">
        <v>528</v>
      </c>
      <c r="O26" s="16" t="s">
        <v>142</v>
      </c>
    </row>
    <row r="27" spans="1:15">
      <c r="A27" s="82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5">
      <c r="A28" s="83" t="s">
        <v>603</v>
      </c>
      <c r="B28" s="11" t="str">
        <f>IF(T!$D$2=T!$M$2,M28,IF(T!$D$2=T!$N$2,N28,O28))</f>
        <v>… below 79 cm or above 99 cm?</v>
      </c>
      <c r="C28" s="10"/>
      <c r="D28" s="87" t="str">
        <f>IF(C28="","×",IF(C28='2m'!C28,"✓","×"))</f>
        <v>×</v>
      </c>
      <c r="E28" s="4"/>
      <c r="F28" s="4"/>
      <c r="G28" s="4"/>
      <c r="H28" s="4"/>
      <c r="I28" s="4"/>
      <c r="J28" s="4"/>
      <c r="K28" s="4"/>
      <c r="L28" s="4"/>
      <c r="M28" s="14" t="s">
        <v>107</v>
      </c>
      <c r="N28" s="15" t="s">
        <v>529</v>
      </c>
      <c r="O28" s="16" t="s">
        <v>143</v>
      </c>
    </row>
    <row r="29" spans="1:15">
      <c r="A29" s="83" t="s">
        <v>604</v>
      </c>
      <c r="B29" s="11" t="str">
        <f>IF(T!$D$2=T!$M$2,M29,IF(T!$D$2=T!$N$2,N29,O29))</f>
        <v>… out of the "expected value ± two standard deviations" interval?</v>
      </c>
      <c r="C29" s="10"/>
      <c r="D29" s="87" t="str">
        <f>IF(C29="","×",IF(C29='2m'!C29,"✓","×"))</f>
        <v>×</v>
      </c>
      <c r="E29" s="4"/>
      <c r="F29" s="4"/>
      <c r="G29" s="4"/>
      <c r="H29" s="4"/>
      <c r="I29" s="4"/>
      <c r="J29" s="4"/>
      <c r="K29" s="4"/>
      <c r="L29" s="4"/>
      <c r="M29" s="14" t="s">
        <v>108</v>
      </c>
      <c r="N29" s="15" t="s">
        <v>530</v>
      </c>
      <c r="O29" s="16" t="s">
        <v>144</v>
      </c>
    </row>
    <row r="30" spans="1:15">
      <c r="A30" s="82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5">
      <c r="A31" s="8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4" t="s">
        <v>95</v>
      </c>
      <c r="N31" s="15" t="s">
        <v>531</v>
      </c>
      <c r="O31" s="16" t="s">
        <v>146</v>
      </c>
    </row>
    <row r="32" spans="1:15" ht="28">
      <c r="A32" s="82"/>
      <c r="B32" s="11" t="str">
        <f>IF(T!$D$2=T!$M$2,M31,IF(T!$D$2=T!$N$2,N31,O31))</f>
        <v>What is the probability that a randomly selected 31-month-old boy …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5">
      <c r="A33" s="8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4" t="s">
        <v>147</v>
      </c>
      <c r="N33" s="15" t="s">
        <v>557</v>
      </c>
      <c r="O33" s="16" t="s">
        <v>532</v>
      </c>
    </row>
    <row r="34" spans="1:15">
      <c r="A34" s="83" t="s">
        <v>605</v>
      </c>
      <c r="B34" s="11" t="str">
        <f>IF(T!$D$2=T!$M$2,M33,IF(T!$D$2=T!$N$2,N33,O33))</f>
        <v>… fits into a 90-cm-long bed when laying straight?</v>
      </c>
      <c r="C34" s="10"/>
      <c r="D34" s="87" t="str">
        <f>IF(C34="","×",IF(C34='2m'!C34,"✓","×"))</f>
        <v>×</v>
      </c>
      <c r="E34" s="4"/>
      <c r="F34" s="4"/>
      <c r="G34" s="4"/>
      <c r="H34" s="4"/>
      <c r="I34" s="4"/>
      <c r="J34" s="4"/>
      <c r="K34" s="4"/>
      <c r="L34" s="4"/>
      <c r="M34" s="14" t="s">
        <v>533</v>
      </c>
      <c r="N34" s="15" t="s">
        <v>558</v>
      </c>
      <c r="O34" s="16" t="s">
        <v>534</v>
      </c>
    </row>
    <row r="35" spans="1:15" ht="28">
      <c r="A35" s="83" t="s">
        <v>606</v>
      </c>
      <c r="B35" s="11" t="str">
        <f>IF(T!$D$2=T!$M$2,M34,IF(T!$D$2=T!$N$2,N34,O34))</f>
        <v>… hits the head into the outdoor carpet hanger bar of 100 cm height as he passes under it?</v>
      </c>
      <c r="C35" s="10"/>
      <c r="D35" s="87" t="str">
        <f>IF(C35="","×",IF(C35='2m'!C35,"✓","×"))</f>
        <v>×</v>
      </c>
      <c r="E35" s="4"/>
      <c r="F35" s="4"/>
      <c r="G35" s="4"/>
      <c r="H35" s="4"/>
      <c r="I35" s="4"/>
      <c r="J35" s="4"/>
      <c r="K35" s="4"/>
      <c r="L35" s="4"/>
    </row>
    <row r="36" spans="1:15">
      <c r="A36" s="82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14" t="s">
        <v>110</v>
      </c>
      <c r="N36" s="15" t="s">
        <v>538</v>
      </c>
      <c r="O36" s="16" t="s">
        <v>535</v>
      </c>
    </row>
    <row r="37" spans="1:15">
      <c r="A37" s="8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5">
      <c r="A38" s="82"/>
      <c r="B38" s="11" t="str">
        <f>IF(T!$D$2=T!$M$2,M36,IF(T!$D$2=T!$N$2,N36,O36))</f>
        <v>Find …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14" t="s">
        <v>111</v>
      </c>
      <c r="N38" s="15" t="s">
        <v>539</v>
      </c>
      <c r="O38" s="16" t="s">
        <v>536</v>
      </c>
    </row>
    <row r="39" spans="1:15">
      <c r="A39" s="8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4" t="s">
        <v>674</v>
      </c>
      <c r="N39" s="15" t="s">
        <v>540</v>
      </c>
      <c r="O39" s="16" t="s">
        <v>537</v>
      </c>
    </row>
    <row r="40" spans="1:15">
      <c r="A40" s="83" t="s">
        <v>607</v>
      </c>
      <c r="B40" s="11" t="str">
        <f>IF(T!$D$2=T!$M$2,M38,IF(T!$D$2=T!$N$2,N38,O38))</f>
        <v>… the tenth percentile.</v>
      </c>
      <c r="C40" s="10"/>
      <c r="D40" s="87" t="str">
        <f>IF(C40="","×",IF(C40='2m'!C40,"✓","×"))</f>
        <v>×</v>
      </c>
      <c r="E40" s="4"/>
      <c r="F40" s="4"/>
      <c r="G40" s="4"/>
      <c r="H40" s="4"/>
      <c r="I40" s="4"/>
      <c r="J40" s="4"/>
      <c r="K40" s="4"/>
      <c r="L40" s="4"/>
      <c r="M40" s="14" t="s">
        <v>113</v>
      </c>
      <c r="N40" s="15" t="s">
        <v>550</v>
      </c>
      <c r="O40" s="16" t="s">
        <v>541</v>
      </c>
    </row>
    <row r="41" spans="1:15">
      <c r="A41" s="83" t="s">
        <v>608</v>
      </c>
      <c r="B41" s="11" t="str">
        <f>IF(T!$D$2=T!$M$2,M39,IF(T!$D$2=T!$N$2,N39,O39))</f>
        <v>… the lower quartile.</v>
      </c>
      <c r="C41" s="10"/>
      <c r="D41" s="87" t="str">
        <f>IF(C41="","×",IF(C41='2m'!C41,"✓","×"))</f>
        <v>×</v>
      </c>
      <c r="E41" s="4"/>
      <c r="F41" s="4"/>
      <c r="G41" s="4"/>
      <c r="H41" s="4"/>
      <c r="I41" s="4"/>
      <c r="J41" s="4"/>
      <c r="K41" s="4"/>
      <c r="L41" s="4"/>
    </row>
    <row r="42" spans="1:15">
      <c r="A42" s="83" t="s">
        <v>609</v>
      </c>
      <c r="B42" s="11" t="str">
        <f>IF(T!$D$2=T!$M$2,M40,IF(T!$D$2=T!$N$2,N40,O40))</f>
        <v>… the value compared to which 15% of the values is less or equal.</v>
      </c>
      <c r="C42" s="10"/>
      <c r="D42" s="87" t="str">
        <f>IF(C42="","×",IF(C42='2m'!C42,"✓","×"))</f>
        <v>×</v>
      </c>
      <c r="E42" s="4"/>
      <c r="F42" s="4"/>
      <c r="G42" s="4"/>
      <c r="H42" s="4"/>
      <c r="I42" s="4"/>
      <c r="J42" s="4"/>
      <c r="K42" s="4"/>
      <c r="L42" s="4"/>
      <c r="M42" s="14" t="s">
        <v>115</v>
      </c>
      <c r="N42" s="15" t="s">
        <v>548</v>
      </c>
      <c r="O42" s="16" t="s">
        <v>542</v>
      </c>
    </row>
    <row r="43" spans="1:15">
      <c r="A43" s="82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14" t="s">
        <v>114</v>
      </c>
      <c r="N43" s="15" t="s">
        <v>549</v>
      </c>
      <c r="O43" s="16" t="s">
        <v>543</v>
      </c>
    </row>
    <row r="44" spans="1:15">
      <c r="A44" s="83" t="s">
        <v>610</v>
      </c>
      <c r="B44" s="11" t="str">
        <f>IF(T!$D$2=T!$M$2,M42,IF(T!$D$2=T!$N$2,N42,O42))</f>
        <v>… the value compared to which 60% of the values is greater.</v>
      </c>
      <c r="C44" s="10"/>
      <c r="D44" s="87" t="str">
        <f>IF(C44="","×",IF(C44='2m'!C44,"✓","×"))</f>
        <v>×</v>
      </c>
      <c r="E44" s="4"/>
      <c r="F44" s="4"/>
      <c r="G44" s="4"/>
      <c r="H44" s="4"/>
      <c r="I44" s="4"/>
      <c r="J44" s="4"/>
      <c r="K44" s="4"/>
      <c r="L44" s="4"/>
    </row>
    <row r="45" spans="1:15">
      <c r="A45" s="83" t="s">
        <v>611</v>
      </c>
      <c r="B45" s="11" t="str">
        <f>IF(T!$D$2=T!$M$2,M43,IF(T!$D$2=T!$N$2,N43,O43))</f>
        <v>… the value compared to which 10% of the values is greater.</v>
      </c>
      <c r="C45" s="10"/>
      <c r="D45" s="87" t="str">
        <f>IF(C45="","×",IF(C45='2m'!C45,"✓","×"))</f>
        <v>×</v>
      </c>
      <c r="E45" s="4"/>
      <c r="F45" s="4"/>
      <c r="G45" s="4"/>
      <c r="H45" s="4"/>
      <c r="I45" s="4"/>
      <c r="J45" s="4"/>
      <c r="K45" s="4"/>
      <c r="L45" s="4"/>
      <c r="M45" s="14" t="s">
        <v>112</v>
      </c>
      <c r="N45" s="15" t="s">
        <v>544</v>
      </c>
      <c r="O45" s="16" t="s">
        <v>545</v>
      </c>
    </row>
    <row r="46" spans="1:15">
      <c r="A46" s="82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14" t="s">
        <v>116</v>
      </c>
      <c r="N46" s="15" t="s">
        <v>546</v>
      </c>
      <c r="O46" s="16" t="s">
        <v>553</v>
      </c>
    </row>
    <row r="47" spans="1:15">
      <c r="A47" s="83" t="s">
        <v>612</v>
      </c>
      <c r="B47" s="11" t="str">
        <f>IF(T!$D$2=T!$M$2,M45,IF(T!$D$2=T!$N$2,N45,O45))</f>
        <v>… the interquartile range (IQR).</v>
      </c>
      <c r="C47" s="10"/>
      <c r="D47" s="87" t="str">
        <f>IF(C47="","×",IF(C47='2m'!C47,"✓","×"))</f>
        <v>×</v>
      </c>
      <c r="E47" s="4"/>
      <c r="F47" s="4"/>
      <c r="G47" s="4"/>
      <c r="H47" s="4"/>
      <c r="I47" s="4"/>
      <c r="J47" s="4"/>
      <c r="K47" s="4"/>
      <c r="L47" s="4"/>
      <c r="M47" s="14" t="s">
        <v>117</v>
      </c>
      <c r="N47" s="15" t="s">
        <v>547</v>
      </c>
      <c r="O47" s="16" t="s">
        <v>554</v>
      </c>
    </row>
    <row r="48" spans="1:15" ht="28">
      <c r="A48" s="83" t="s">
        <v>613</v>
      </c>
      <c r="B48" s="11" t="str">
        <f>IF(T!$D$2=T!$M$2,M46,IF(T!$D$2=T!$N$2,N46,O46))</f>
        <v>… the lower limit of the interval which contains the most probable 95% of the values.</v>
      </c>
      <c r="C48" s="10"/>
      <c r="D48" s="87" t="str">
        <f>IF(C48="","×",IF(C48='2m'!C48,"✓","×"))</f>
        <v>×</v>
      </c>
      <c r="E48" s="4"/>
      <c r="F48" s="4"/>
      <c r="G48" s="4"/>
      <c r="H48" s="4"/>
      <c r="I48" s="4"/>
      <c r="J48" s="4"/>
      <c r="K48" s="4"/>
      <c r="L48" s="4"/>
      <c r="M48" s="14" t="s">
        <v>122</v>
      </c>
      <c r="N48" s="15" t="s">
        <v>551</v>
      </c>
      <c r="O48" s="16" t="s">
        <v>555</v>
      </c>
    </row>
    <row r="49" spans="1:15" ht="28">
      <c r="A49" s="83" t="s">
        <v>614</v>
      </c>
      <c r="B49" s="11" t="str">
        <f>IF(T!$D$2=T!$M$2,M47,IF(T!$D$2=T!$N$2,N47,O47))</f>
        <v>… the upper limit of the interval which contains the most probable 95% of the values.</v>
      </c>
      <c r="C49" s="10"/>
      <c r="D49" s="87" t="str">
        <f>IF(C49="","×",IF(C49='2m'!C49,"✓","×"))</f>
        <v>×</v>
      </c>
      <c r="E49" s="4"/>
      <c r="F49" s="4"/>
      <c r="G49" s="4"/>
      <c r="H49" s="4"/>
      <c r="I49" s="4"/>
      <c r="J49" s="4"/>
      <c r="K49" s="4"/>
      <c r="L49" s="4"/>
      <c r="M49" s="14" t="s">
        <v>123</v>
      </c>
      <c r="N49" s="15" t="s">
        <v>552</v>
      </c>
      <c r="O49" s="16" t="s">
        <v>556</v>
      </c>
    </row>
    <row r="50" spans="1:15" ht="28">
      <c r="A50" s="83" t="s">
        <v>615</v>
      </c>
      <c r="B50" s="11" t="str">
        <f>IF(T!$D$2=T!$M$2,M48,IF(T!$D$2=T!$N$2,N48,O48))</f>
        <v>… the lower limit of the interval which contains the most probable 99% of the values.</v>
      </c>
      <c r="C50" s="10"/>
      <c r="D50" s="87" t="str">
        <f>IF(C50="","×",IF(C50='2m'!C50,"✓","×"))</f>
        <v>×</v>
      </c>
      <c r="E50" s="4"/>
      <c r="F50" s="4"/>
      <c r="G50" s="4"/>
      <c r="H50" s="4"/>
      <c r="I50" s="4"/>
      <c r="J50" s="4"/>
      <c r="K50" s="4"/>
      <c r="L50" s="4"/>
    </row>
    <row r="51" spans="1:15" ht="28">
      <c r="A51" s="83" t="s">
        <v>616</v>
      </c>
      <c r="B51" s="11" t="str">
        <f>IF(T!$D$2=T!$M$2,M49,IF(T!$D$2=T!$N$2,N49,O49))</f>
        <v>… the upper limit of the interval which contains the most probable 99% of the values.</v>
      </c>
      <c r="C51" s="10"/>
      <c r="D51" s="87" t="str">
        <f>IF(C51="","×",IF(C51='2m'!C51,"✓","×"))</f>
        <v>×</v>
      </c>
      <c r="E51" s="4"/>
      <c r="F51" s="4"/>
      <c r="G51" s="4"/>
      <c r="H51" s="4"/>
      <c r="I51" s="4"/>
      <c r="J51" s="4"/>
      <c r="K51" s="4"/>
      <c r="L51" s="4"/>
      <c r="M51" s="14" t="s">
        <v>559</v>
      </c>
      <c r="N51" s="15" t="s">
        <v>560</v>
      </c>
      <c r="O51" s="16" t="s">
        <v>561</v>
      </c>
    </row>
    <row r="52" spans="1:15">
      <c r="A52" s="8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4" t="s">
        <v>191</v>
      </c>
      <c r="N52" s="15" t="s">
        <v>524</v>
      </c>
      <c r="O52" s="16" t="s">
        <v>524</v>
      </c>
    </row>
    <row r="53" spans="1:15">
      <c r="A53" s="8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4" t="s">
        <v>192</v>
      </c>
      <c r="N53" s="15" t="s">
        <v>525</v>
      </c>
      <c r="O53" s="16" t="s">
        <v>527</v>
      </c>
    </row>
    <row r="54" spans="1:15">
      <c r="A54" s="82"/>
      <c r="B54" s="40" t="str">
        <f>IF(T!$D$2=T!$M$2,M51,IF(T!$D$2=T!$N$2,N51,O51))</f>
        <v>Which standardized value (z) corresponds to …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14" t="s">
        <v>193</v>
      </c>
      <c r="N54" s="15" t="s">
        <v>526</v>
      </c>
      <c r="O54" s="16" t="s">
        <v>526</v>
      </c>
    </row>
    <row r="55" spans="1:15">
      <c r="A55" s="8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5">
      <c r="A56" s="83" t="s">
        <v>617</v>
      </c>
      <c r="B56" s="40" t="str">
        <f>IF(T!$D$2=T!$M$2,M52,IF(T!$D$2=T!$N$2,N52,O52))</f>
        <v>… 90 cm?</v>
      </c>
      <c r="C56" s="10"/>
      <c r="D56" s="87" t="str">
        <f>IF(C56="","×",IF(C56='2m'!C56,"✓","×"))</f>
        <v>×</v>
      </c>
      <c r="E56" s="4"/>
      <c r="F56" s="4"/>
      <c r="G56" s="4"/>
      <c r="H56" s="4"/>
      <c r="I56" s="4"/>
      <c r="J56" s="4"/>
      <c r="K56" s="4"/>
      <c r="L56" s="4"/>
    </row>
    <row r="57" spans="1:15">
      <c r="A57" s="83" t="s">
        <v>618</v>
      </c>
      <c r="B57" s="40" t="str">
        <f>IF(T!$D$2=T!$M$2,M53,IF(T!$D$2=T!$N$2,N53,O53))</f>
        <v>… 92.5 cm?</v>
      </c>
      <c r="C57" s="10"/>
      <c r="D57" s="87" t="str">
        <f>IF(C57="","×",IF(C57='2m'!C57,"✓","×"))</f>
        <v>×</v>
      </c>
      <c r="E57" s="4"/>
      <c r="F57" s="4"/>
      <c r="G57" s="4"/>
      <c r="H57" s="4"/>
      <c r="I57" s="4"/>
      <c r="J57" s="4"/>
      <c r="K57" s="4"/>
      <c r="L57" s="4"/>
    </row>
    <row r="58" spans="1:15">
      <c r="A58" s="83" t="s">
        <v>619</v>
      </c>
      <c r="B58" s="40" t="str">
        <f>IF(T!$D$2=T!$M$2,M54,IF(T!$D$2=T!$N$2,N54,O54))</f>
        <v>… 95 cm?</v>
      </c>
      <c r="C58" s="10"/>
      <c r="D58" s="87" t="str">
        <f>IF(C58="","×",IF(C58='2m'!C58,"✓","×"))</f>
        <v>×</v>
      </c>
      <c r="E58" s="4"/>
      <c r="F58" s="4"/>
      <c r="G58" s="4"/>
      <c r="H58" s="4"/>
      <c r="I58" s="4"/>
      <c r="J58" s="4"/>
      <c r="K58" s="4"/>
      <c r="L58" s="4"/>
    </row>
    <row r="59" spans="1:15">
      <c r="A59" s="8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5">
      <c r="A60" s="8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76801" r:id="rId3">
          <objectPr defaultSize="0" autoPict="0" r:id="rId4">
            <anchor moveWithCells="1">
              <from>
                <xdr:col>5</xdr:col>
                <xdr:colOff>774700</xdr:colOff>
                <xdr:row>21</xdr:row>
                <xdr:rowOff>114300</xdr:rowOff>
              </from>
              <to>
                <xdr:col>6</xdr:col>
                <xdr:colOff>431800</xdr:colOff>
                <xdr:row>22</xdr:row>
                <xdr:rowOff>114300</xdr:rowOff>
              </to>
            </anchor>
          </objectPr>
        </oleObject>
      </mc:Choice>
      <mc:Fallback>
        <oleObject progId="Equation.3" shapeId="76801" r:id="rId3"/>
      </mc:Fallback>
    </mc:AlternateContent>
    <mc:AlternateContent xmlns:mc="http://schemas.openxmlformats.org/markup-compatibility/2006">
      <mc:Choice Requires="x14">
        <oleObject progId="Equation.3" shapeId="76802" r:id="rId5">
          <objectPr defaultSize="0" autoPict="0" r:id="rId6">
            <anchor moveWithCells="1">
              <from>
                <xdr:col>6</xdr:col>
                <xdr:colOff>25400</xdr:colOff>
                <xdr:row>12</xdr:row>
                <xdr:rowOff>114300</xdr:rowOff>
              </from>
              <to>
                <xdr:col>6</xdr:col>
                <xdr:colOff>355600</xdr:colOff>
                <xdr:row>14</xdr:row>
                <xdr:rowOff>63500</xdr:rowOff>
              </to>
            </anchor>
          </objectPr>
        </oleObject>
      </mc:Choice>
      <mc:Fallback>
        <oleObject progId="Equation.3" shapeId="76802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O60"/>
  <sheetViews>
    <sheetView workbookViewId="0"/>
  </sheetViews>
  <sheetFormatPr baseColWidth="10" defaultColWidth="0" defaultRowHeight="14" customHeight="1" zeroHeight="1" x14ac:dyDescent="0"/>
  <cols>
    <col min="1" max="1" width="10.83203125" style="84" customWidth="1"/>
    <col min="2" max="2" width="60.83203125" customWidth="1"/>
    <col min="3" max="3" width="10.83203125" customWidth="1"/>
    <col min="4" max="4" width="3.83203125" customWidth="1"/>
    <col min="5" max="12" width="10.5" customWidth="1"/>
    <col min="13" max="13" width="60.83203125" style="14" hidden="1" customWidth="1"/>
    <col min="14" max="14" width="60.83203125" style="15" hidden="1" customWidth="1"/>
    <col min="15" max="15" width="60.83203125" style="16" hidden="1" customWidth="1"/>
    <col min="16" max="16384" width="11.5" hidden="1"/>
  </cols>
  <sheetData>
    <row r="1" spans="1:15">
      <c r="A1" s="82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82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35</v>
      </c>
      <c r="N2" s="15" t="s">
        <v>46</v>
      </c>
      <c r="O2" s="16" t="s">
        <v>36</v>
      </c>
    </row>
    <row r="3" spans="1:15">
      <c r="A3" s="8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>
      <c r="A4" s="82"/>
      <c r="B4" s="31" t="str">
        <f>IF(T!$D$2=T!$M$2,M4,IF(T!$D$2=T!$N$2,N4,O4))</f>
        <v>The length of children is a normally distributed random variable.</v>
      </c>
      <c r="C4" s="4"/>
      <c r="D4" s="4"/>
      <c r="E4" s="4"/>
      <c r="F4" s="4"/>
      <c r="G4" s="4"/>
      <c r="H4" s="4"/>
      <c r="I4" s="4"/>
      <c r="J4" s="4"/>
      <c r="K4" s="4"/>
      <c r="L4" s="4"/>
      <c r="M4" s="14" t="s">
        <v>121</v>
      </c>
      <c r="N4" s="15" t="s">
        <v>506</v>
      </c>
      <c r="O4" s="16" t="s">
        <v>124</v>
      </c>
    </row>
    <row r="5" spans="1:15" ht="28">
      <c r="A5" s="82"/>
      <c r="B5" s="32" t="str">
        <f>IF(T!$D$2=T!$M$2,M5,IF(T!$D$2=T!$N$2,N5,O5))</f>
        <v>In case of 31-month-old boys the expected value is 92.5 cm, the standard deviation is 3.7 cm.</v>
      </c>
      <c r="C5" s="4"/>
      <c r="D5" s="4"/>
      <c r="E5" s="4"/>
      <c r="F5" s="4"/>
      <c r="G5" s="4"/>
      <c r="H5" s="4"/>
      <c r="I5" s="4"/>
      <c r="J5" s="4"/>
      <c r="K5" s="4"/>
      <c r="L5" s="4"/>
      <c r="M5" s="14" t="s">
        <v>125</v>
      </c>
      <c r="N5" s="15" t="s">
        <v>507</v>
      </c>
      <c r="O5" s="16" t="s">
        <v>145</v>
      </c>
    </row>
    <row r="6" spans="1:15">
      <c r="A6" s="82"/>
      <c r="B6" s="5"/>
      <c r="C6" s="4"/>
      <c r="D6" s="4"/>
      <c r="E6" s="85" t="s">
        <v>52</v>
      </c>
      <c r="F6" s="85">
        <v>92.5</v>
      </c>
      <c r="G6" s="4"/>
      <c r="H6" s="4"/>
      <c r="I6" s="4"/>
      <c r="J6" s="4"/>
      <c r="K6" s="4"/>
      <c r="L6" s="4"/>
    </row>
    <row r="7" spans="1:15">
      <c r="A7" s="82"/>
      <c r="B7" s="11" t="str">
        <f>IF(T!$D$2=T!$M$2,M7,IF(T!$D$2=T!$N$2,N7,O7))</f>
        <v>With what probability falls the value of the random variable …</v>
      </c>
      <c r="C7" s="4"/>
      <c r="D7" s="4"/>
      <c r="E7" s="85" t="s">
        <v>243</v>
      </c>
      <c r="F7" s="85">
        <v>3.7</v>
      </c>
      <c r="G7" s="4"/>
      <c r="H7" s="4"/>
      <c r="I7" s="4"/>
      <c r="J7" s="4"/>
      <c r="K7" s="4"/>
      <c r="L7" s="4"/>
      <c r="M7" s="14" t="s">
        <v>90</v>
      </c>
      <c r="N7" s="15" t="s">
        <v>508</v>
      </c>
      <c r="O7" s="16" t="s">
        <v>126</v>
      </c>
    </row>
    <row r="8" spans="1:15">
      <c r="A8" s="82"/>
      <c r="B8" s="5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>
      <c r="A9" s="83" t="s">
        <v>7</v>
      </c>
      <c r="B9" s="11" t="str">
        <f>IF(T!$D$2=T!$M$2,M9,IF(T!$D$2=T!$N$2,N9,O9))</f>
        <v>… below 85 cm?</v>
      </c>
      <c r="C9" s="10">
        <f>_xlfn.NORM.DIST(85,F6,F7,1)</f>
        <v>2.1329824371907929E-2</v>
      </c>
      <c r="D9" s="4"/>
      <c r="E9" s="4"/>
      <c r="F9" s="4"/>
      <c r="G9" s="4"/>
      <c r="H9" s="4"/>
      <c r="I9" s="4"/>
      <c r="J9" s="4"/>
      <c r="K9" s="4"/>
      <c r="L9" s="4"/>
      <c r="M9" s="14" t="s">
        <v>92</v>
      </c>
      <c r="N9" s="15" t="s">
        <v>509</v>
      </c>
      <c r="O9" s="16" t="s">
        <v>127</v>
      </c>
    </row>
    <row r="10" spans="1:15">
      <c r="A10" s="83" t="s">
        <v>8</v>
      </c>
      <c r="B10" s="11" t="str">
        <f>IF(T!$D$2=T!$M$2,M10,IF(T!$D$2=T!$N$2,N10,O10))</f>
        <v>… below 92 cm?</v>
      </c>
      <c r="C10" s="10">
        <f>_xlfn.NORM.DIST(92,F6,F7,1)</f>
        <v>0.44625251556762946</v>
      </c>
      <c r="D10" s="4"/>
      <c r="E10" s="4"/>
      <c r="F10" s="4"/>
      <c r="G10" s="4"/>
      <c r="H10" s="4"/>
      <c r="I10" s="4"/>
      <c r="J10" s="4"/>
      <c r="K10" s="4"/>
      <c r="L10" s="4"/>
      <c r="M10" s="14" t="s">
        <v>91</v>
      </c>
      <c r="N10" s="15" t="s">
        <v>510</v>
      </c>
      <c r="O10" s="16" t="s">
        <v>128</v>
      </c>
    </row>
    <row r="11" spans="1:15">
      <c r="A11" s="83" t="s">
        <v>9</v>
      </c>
      <c r="B11" s="11" t="str">
        <f>IF(T!$D$2=T!$M$2,M11,IF(T!$D$2=T!$N$2,N11,O11))</f>
        <v>… below 95 cm?</v>
      </c>
      <c r="C11" s="10">
        <f>_xlfn.NORM.DIST(95,F6,F7,1)</f>
        <v>0.75037670856239025</v>
      </c>
      <c r="D11" s="4"/>
      <c r="E11" s="4"/>
      <c r="F11" s="4"/>
      <c r="G11" s="4"/>
      <c r="H11" s="4"/>
      <c r="I11" s="4"/>
      <c r="J11" s="4"/>
      <c r="K11" s="4"/>
      <c r="L11" s="4"/>
      <c r="M11" s="14" t="s">
        <v>93</v>
      </c>
      <c r="N11" s="15" t="s">
        <v>511</v>
      </c>
      <c r="O11" s="16" t="s">
        <v>129</v>
      </c>
    </row>
    <row r="12" spans="1:15">
      <c r="A12" s="83" t="s">
        <v>12</v>
      </c>
      <c r="B12" s="11" t="str">
        <f>IF(T!$D$2=T!$M$2,M12,IF(T!$D$2=T!$N$2,N12,O12))</f>
        <v>… below 100 cm?</v>
      </c>
      <c r="C12" s="10">
        <f>_xlfn.NORM.DIST(100,F6,F7,1)</f>
        <v>0.97867017562809211</v>
      </c>
      <c r="D12" s="4"/>
      <c r="E12" s="4"/>
      <c r="F12" s="4"/>
      <c r="G12" s="4"/>
      <c r="H12" s="4"/>
      <c r="I12" s="4"/>
      <c r="J12" s="4"/>
      <c r="K12" s="4"/>
      <c r="L12" s="4"/>
      <c r="M12" s="14" t="s">
        <v>94</v>
      </c>
      <c r="N12" s="15" t="s">
        <v>512</v>
      </c>
      <c r="O12" s="16" t="s">
        <v>130</v>
      </c>
    </row>
    <row r="13" spans="1:15">
      <c r="A13" s="82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5">
      <c r="A14" s="83" t="s">
        <v>13</v>
      </c>
      <c r="B14" s="11" t="str">
        <f>IF(T!$D$2=T!$M$2,M14,IF(T!$D$2=T!$N$2,N14,O14))</f>
        <v>… above 85 cm?</v>
      </c>
      <c r="C14" s="10">
        <f>1-_xlfn.NORM.DIST(85,F6,F7,1)</f>
        <v>0.97867017562809211</v>
      </c>
      <c r="D14" s="4"/>
      <c r="E14" s="4"/>
      <c r="F14" s="4"/>
      <c r="G14" s="4"/>
      <c r="H14" s="4"/>
      <c r="I14" s="4"/>
      <c r="J14" s="4"/>
      <c r="K14" s="4"/>
      <c r="L14" s="4"/>
      <c r="M14" s="14" t="s">
        <v>96</v>
      </c>
      <c r="N14" s="15" t="s">
        <v>516</v>
      </c>
      <c r="O14" s="16" t="s">
        <v>131</v>
      </c>
    </row>
    <row r="15" spans="1:15">
      <c r="A15" s="83" t="s">
        <v>16</v>
      </c>
      <c r="B15" s="11" t="str">
        <f>IF(T!$D$2=T!$M$2,M15,IF(T!$D$2=T!$N$2,N15,O15))</f>
        <v>… above 93 cm?</v>
      </c>
      <c r="C15" s="10">
        <f>1-_xlfn.NORM.DIST(93,F6,F7,1)</f>
        <v>0.44625251556762946</v>
      </c>
      <c r="D15" s="4"/>
      <c r="E15" s="4"/>
      <c r="F15" s="4"/>
      <c r="G15" s="4"/>
      <c r="H15" s="4"/>
      <c r="I15" s="4"/>
      <c r="J15" s="4"/>
      <c r="K15" s="4"/>
      <c r="L15" s="4"/>
      <c r="M15" s="14" t="s">
        <v>97</v>
      </c>
      <c r="N15" s="15" t="s">
        <v>513</v>
      </c>
      <c r="O15" s="16" t="s">
        <v>132</v>
      </c>
    </row>
    <row r="16" spans="1:15">
      <c r="A16" s="83" t="s">
        <v>17</v>
      </c>
      <c r="B16" s="11" t="str">
        <f>IF(T!$D$2=T!$M$2,M16,IF(T!$D$2=T!$N$2,N16,O16))</f>
        <v>… above 100 cm?</v>
      </c>
      <c r="C16" s="10">
        <f>1-_xlfn.NORM.DIST(100,F6,F7,1)</f>
        <v>2.1329824371907891E-2</v>
      </c>
      <c r="D16" s="4"/>
      <c r="E16" s="4"/>
      <c r="F16" s="4"/>
      <c r="G16" s="4"/>
      <c r="H16" s="4"/>
      <c r="I16" s="4"/>
      <c r="J16" s="4"/>
      <c r="K16" s="4"/>
      <c r="L16" s="4"/>
      <c r="M16" s="14" t="s">
        <v>98</v>
      </c>
      <c r="N16" s="15" t="s">
        <v>514</v>
      </c>
      <c r="O16" s="16" t="s">
        <v>133</v>
      </c>
    </row>
    <row r="17" spans="1:15">
      <c r="A17" s="83" t="s">
        <v>18</v>
      </c>
      <c r="B17" s="11" t="str">
        <f>IF(T!$D$2=T!$M$2,M17,IF(T!$D$2=T!$N$2,N17,O17))</f>
        <v>… above 150 cm?</v>
      </c>
      <c r="C17" s="10">
        <f>1-_xlfn.NORM.DIST(150,F6,F7,1)</f>
        <v>0</v>
      </c>
      <c r="D17" s="4"/>
      <c r="E17" s="4"/>
      <c r="F17" s="4"/>
      <c r="G17" s="4"/>
      <c r="H17" s="4"/>
      <c r="I17" s="4"/>
      <c r="J17" s="4"/>
      <c r="K17" s="4"/>
      <c r="L17" s="4"/>
      <c r="M17" s="14" t="s">
        <v>99</v>
      </c>
      <c r="N17" s="15" t="s">
        <v>515</v>
      </c>
      <c r="O17" s="16" t="s">
        <v>134</v>
      </c>
    </row>
    <row r="18" spans="1:15">
      <c r="A18" s="82"/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5">
      <c r="A19" s="83" t="s">
        <v>19</v>
      </c>
      <c r="B19" s="11" t="str">
        <f>IF(T!$D$2=T!$M$2,M19,IF(T!$D$2=T!$N$2,N19,O19))</f>
        <v>… between 80 cm and 85 cm?</v>
      </c>
      <c r="C19" s="10">
        <f>_xlfn.NORM.DIST(85,F6,F7,1)-_xlfn.NORM.DIST(80,F6,F7,1)</f>
        <v>2.096525098379361E-2</v>
      </c>
      <c r="D19" s="4"/>
      <c r="E19" s="4"/>
      <c r="F19" s="4"/>
      <c r="G19" s="4"/>
      <c r="H19" s="4"/>
      <c r="I19" s="4"/>
      <c r="J19" s="4"/>
      <c r="K19" s="4"/>
      <c r="L19" s="4"/>
      <c r="M19" s="14" t="s">
        <v>101</v>
      </c>
      <c r="N19" s="15" t="s">
        <v>517</v>
      </c>
      <c r="O19" s="16" t="s">
        <v>135</v>
      </c>
    </row>
    <row r="20" spans="1:15">
      <c r="A20" s="83" t="s">
        <v>596</v>
      </c>
      <c r="B20" s="11" t="str">
        <f>IF(T!$D$2=T!$M$2,M20,IF(T!$D$2=T!$N$2,N20,O20))</f>
        <v>… between 85 cm and 90 cm?</v>
      </c>
      <c r="C20" s="10">
        <f>_xlfn.NORM.DIST(90,F6,F7,1)-_xlfn.NORM.DIST(85,F6,F7,1)</f>
        <v>0.22829346706570183</v>
      </c>
      <c r="D20" s="4"/>
      <c r="E20" s="4"/>
      <c r="F20" s="4"/>
      <c r="G20" s="4"/>
      <c r="H20" s="4"/>
      <c r="I20" s="4"/>
      <c r="J20" s="4"/>
      <c r="K20" s="4"/>
      <c r="L20" s="4"/>
      <c r="M20" s="14" t="s">
        <v>102</v>
      </c>
      <c r="N20" s="15" t="s">
        <v>518</v>
      </c>
      <c r="O20" s="16" t="s">
        <v>136</v>
      </c>
    </row>
    <row r="21" spans="1:15">
      <c r="A21" s="83" t="s">
        <v>597</v>
      </c>
      <c r="B21" s="11" t="str">
        <f>IF(T!$D$2=T!$M$2,M21,IF(T!$D$2=T!$N$2,N21,O21))</f>
        <v>… between 90 cm and 95 cm?</v>
      </c>
      <c r="C21" s="10">
        <f>_xlfn.NORM.DIST(95,F6,F7,1)-_xlfn.NORM.DIST(90,F6,F7,1)</f>
        <v>0.5007534171247805</v>
      </c>
      <c r="D21" s="4"/>
      <c r="E21" s="4"/>
      <c r="F21" s="4"/>
      <c r="G21" s="4"/>
      <c r="H21" s="4"/>
      <c r="I21" s="4"/>
      <c r="J21" s="4"/>
      <c r="K21" s="4"/>
      <c r="L21" s="4"/>
      <c r="M21" s="14" t="s">
        <v>100</v>
      </c>
      <c r="N21" s="15" t="s">
        <v>519</v>
      </c>
      <c r="O21" s="16" t="s">
        <v>137</v>
      </c>
    </row>
    <row r="22" spans="1:15">
      <c r="A22" s="83" t="s">
        <v>598</v>
      </c>
      <c r="B22" s="11" t="str">
        <f>IF(T!$D$2=T!$M$2,M22,IF(T!$D$2=T!$N$2,N22,O22))</f>
        <v>… between 95 cm and 100 cm?</v>
      </c>
      <c r="C22" s="10">
        <f>_xlfn.NORM.DIST(100,F6,F7,1)-_xlfn.NORM.DIST(95,F6,F7,1)</f>
        <v>0.22829346706570186</v>
      </c>
      <c r="D22" s="4"/>
      <c r="E22" s="4"/>
      <c r="F22" s="4"/>
      <c r="G22" s="4"/>
      <c r="H22" s="4"/>
      <c r="I22" s="4"/>
      <c r="J22" s="4"/>
      <c r="K22" s="4"/>
      <c r="L22" s="4"/>
      <c r="M22" s="14" t="s">
        <v>103</v>
      </c>
      <c r="N22" s="15" t="s">
        <v>520</v>
      </c>
      <c r="O22" s="16" t="s">
        <v>138</v>
      </c>
    </row>
    <row r="23" spans="1:15">
      <c r="A23" s="83" t="s">
        <v>599</v>
      </c>
      <c r="B23" s="11" t="str">
        <f>IF(T!$D$2=T!$M$2,M23,IF(T!$D$2=T!$N$2,N23,O23))</f>
        <v>… within the "expected value ± standard deviation" interval?</v>
      </c>
      <c r="C23" s="10">
        <f>_xlfn.NORM.DIST(F6+F7,F6,F7,1)-_xlfn.NORM.DIST(F6-F7,F6,F7,1)</f>
        <v>0.6826894921370863</v>
      </c>
      <c r="D23" s="4"/>
      <c r="E23" s="4"/>
      <c r="F23" s="4"/>
      <c r="G23" s="4"/>
      <c r="H23" s="4"/>
      <c r="I23" s="4"/>
      <c r="J23" s="4"/>
      <c r="K23" s="4"/>
      <c r="L23" s="4"/>
      <c r="M23" s="14" t="s">
        <v>104</v>
      </c>
      <c r="N23" s="15" t="s">
        <v>521</v>
      </c>
      <c r="O23" s="16" t="s">
        <v>139</v>
      </c>
    </row>
    <row r="24" spans="1:15">
      <c r="A24" s="83" t="s">
        <v>600</v>
      </c>
      <c r="B24" s="11" t="str">
        <f>IF(T!$D$2=T!$M$2,M24,IF(T!$D$2=T!$N$2,N24,O24))</f>
        <v>… within the "expected value ± two standard deviations" interval?</v>
      </c>
      <c r="C24" s="10">
        <f>_xlfn.NORM.DIST(F6+2*F7,F6,F7,1)-_xlfn.NORM.DIST(F6-2*F7,F6,F7,1)</f>
        <v>0.9544997361036418</v>
      </c>
      <c r="D24" s="4"/>
      <c r="E24" s="4"/>
      <c r="F24" s="4"/>
      <c r="G24" s="4"/>
      <c r="H24" s="4"/>
      <c r="I24" s="4"/>
      <c r="J24" s="4"/>
      <c r="K24" s="4"/>
      <c r="L24" s="4"/>
      <c r="M24" s="14" t="s">
        <v>106</v>
      </c>
      <c r="N24" s="15" t="s">
        <v>522</v>
      </c>
      <c r="O24" s="16" t="s">
        <v>140</v>
      </c>
    </row>
    <row r="25" spans="1:15">
      <c r="A25" s="83" t="s">
        <v>601</v>
      </c>
      <c r="B25" s="11" t="str">
        <f>IF(T!$D$2=T!$M$2,M25,IF(T!$D$2=T!$N$2,N25,O25))</f>
        <v>… within the "expected value ± three standard deviations" interval?</v>
      </c>
      <c r="C25" s="10">
        <f>_xlfn.NORM.DIST(F6+3*F7,F6,F7,1)-_xlfn.NORM.DIST(F6-3*F7,F6,F7,1)</f>
        <v>0.99730020393673979</v>
      </c>
      <c r="D25" s="4"/>
      <c r="E25" s="4"/>
      <c r="F25" s="4"/>
      <c r="G25" s="4"/>
      <c r="H25" s="4"/>
      <c r="I25" s="4"/>
      <c r="J25" s="4"/>
      <c r="K25" s="4"/>
      <c r="L25" s="4"/>
      <c r="M25" s="14" t="s">
        <v>105</v>
      </c>
      <c r="N25" s="15" t="s">
        <v>523</v>
      </c>
      <c r="O25" s="16" t="s">
        <v>141</v>
      </c>
    </row>
    <row r="26" spans="1:15">
      <c r="A26" s="83" t="s">
        <v>602</v>
      </c>
      <c r="B26" s="11" t="str">
        <f>IF(T!$D$2=T!$M$2,M26,IF(T!$D$2=T!$N$2,N26,O26))</f>
        <v>… within the the interval between μ+σ and μ+2σ?</v>
      </c>
      <c r="C26" s="10">
        <f>_xlfn.NORM.DIST(F6+2*F7,F6,F7,1)-_xlfn.NORM.DIST(F6+F7,F6,F7,1)</f>
        <v>0.13590512198327775</v>
      </c>
      <c r="D26" s="4"/>
      <c r="E26" s="4"/>
      <c r="F26" s="4"/>
      <c r="G26" s="4"/>
      <c r="H26" s="4"/>
      <c r="I26" s="4"/>
      <c r="J26" s="4"/>
      <c r="K26" s="4"/>
      <c r="L26" s="4"/>
      <c r="M26" s="14" t="s">
        <v>109</v>
      </c>
      <c r="N26" s="15" t="s">
        <v>528</v>
      </c>
      <c r="O26" s="16" t="s">
        <v>142</v>
      </c>
    </row>
    <row r="27" spans="1:15">
      <c r="A27" s="82"/>
      <c r="B27" s="5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5">
      <c r="A28" s="83" t="s">
        <v>603</v>
      </c>
      <c r="B28" s="11" t="str">
        <f>IF(T!$D$2=T!$M$2,M28,IF(T!$D$2=T!$N$2,N28,O28))</f>
        <v>… below 79 cm or above 99 cm?</v>
      </c>
      <c r="C28" s="10">
        <f>_xlfn.NORM.DIST(79,F6,F7,1)+(1-_xlfn.NORM.DIST(99,F6,F7,1))</f>
        <v>3.9611451058600325E-2</v>
      </c>
      <c r="D28" s="4"/>
      <c r="E28" s="4"/>
      <c r="F28" s="4"/>
      <c r="G28" s="4"/>
      <c r="H28" s="4"/>
      <c r="I28" s="4"/>
      <c r="J28" s="4"/>
      <c r="K28" s="4"/>
      <c r="L28" s="4"/>
      <c r="M28" s="14" t="s">
        <v>107</v>
      </c>
      <c r="N28" s="15" t="s">
        <v>529</v>
      </c>
      <c r="O28" s="16" t="s">
        <v>143</v>
      </c>
    </row>
    <row r="29" spans="1:15">
      <c r="A29" s="83" t="s">
        <v>604</v>
      </c>
      <c r="B29" s="11" t="str">
        <f>IF(T!$D$2=T!$M$2,M29,IF(T!$D$2=T!$N$2,N29,O29))</f>
        <v>… out of the "expected value ± two standard deviations" interval?</v>
      </c>
      <c r="C29" s="10">
        <f>_xlfn.NORM.DIST(F6-2*F7,F6,F7,1)+(1-_xlfn.NORM.DIST(F6+2*F7,F6,F7,1))</f>
        <v>4.5500263896358237E-2</v>
      </c>
      <c r="D29" s="4"/>
      <c r="E29" s="4"/>
      <c r="F29" s="4"/>
      <c r="G29" s="4"/>
      <c r="H29" s="4"/>
      <c r="I29" s="4"/>
      <c r="J29" s="4"/>
      <c r="K29" s="4"/>
      <c r="L29" s="4"/>
      <c r="M29" s="14" t="s">
        <v>108</v>
      </c>
      <c r="N29" s="15" t="s">
        <v>530</v>
      </c>
      <c r="O29" s="16" t="s">
        <v>144</v>
      </c>
    </row>
    <row r="30" spans="1:15">
      <c r="A30" s="82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5">
      <c r="A31" s="8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14" t="s">
        <v>95</v>
      </c>
      <c r="N31" s="15" t="s">
        <v>531</v>
      </c>
      <c r="O31" s="16" t="s">
        <v>146</v>
      </c>
    </row>
    <row r="32" spans="1:15" ht="28">
      <c r="A32" s="82"/>
      <c r="B32" s="11" t="str">
        <f>IF(T!$D$2=T!$M$2,M31,IF(T!$D$2=T!$N$2,N31,O31))</f>
        <v>What is the probability that a randomly selected 31-month-old boy …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5">
      <c r="A33" s="8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4" t="s">
        <v>147</v>
      </c>
      <c r="N33" s="15" t="s">
        <v>557</v>
      </c>
      <c r="O33" s="16" t="s">
        <v>532</v>
      </c>
    </row>
    <row r="34" spans="1:15">
      <c r="A34" s="83" t="s">
        <v>605</v>
      </c>
      <c r="B34" s="11" t="str">
        <f>IF(T!$D$2=T!$M$2,M33,IF(T!$D$2=T!$N$2,N33,O33))</f>
        <v>… fits into a 90-cm-long bed when laying straight?</v>
      </c>
      <c r="C34" s="10">
        <f>_xlfn.NORM.DIST(90,F6,F7,1)</f>
        <v>0.24962329143760975</v>
      </c>
      <c r="D34" s="4"/>
      <c r="E34" s="4"/>
      <c r="F34" s="4"/>
      <c r="G34" s="4"/>
      <c r="H34" s="4"/>
      <c r="I34" s="4"/>
      <c r="J34" s="4"/>
      <c r="K34" s="4"/>
      <c r="L34" s="4"/>
      <c r="M34" s="14" t="s">
        <v>533</v>
      </c>
      <c r="N34" s="15" t="s">
        <v>558</v>
      </c>
      <c r="O34" s="16" t="s">
        <v>534</v>
      </c>
    </row>
    <row r="35" spans="1:15" ht="28">
      <c r="A35" s="83" t="s">
        <v>606</v>
      </c>
      <c r="B35" s="11" t="str">
        <f>IF(T!$D$2=T!$M$2,M34,IF(T!$D$2=T!$N$2,N34,O34))</f>
        <v>… hits the head into the outdoor carpet hanger bar of 100 cm height as he passes under it?</v>
      </c>
      <c r="C35" s="10">
        <f>1-_xlfn.NORM.DIST(100,F6,F7,1)</f>
        <v>2.1329824371907891E-2</v>
      </c>
      <c r="D35" s="4"/>
      <c r="E35" s="4"/>
      <c r="F35" s="4"/>
      <c r="G35" s="4"/>
      <c r="H35" s="4"/>
      <c r="I35" s="4"/>
      <c r="J35" s="4"/>
      <c r="K35" s="4"/>
      <c r="L35" s="4"/>
    </row>
    <row r="36" spans="1:15">
      <c r="A36" s="82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14" t="s">
        <v>110</v>
      </c>
      <c r="N36" s="15" t="s">
        <v>538</v>
      </c>
      <c r="O36" s="16" t="s">
        <v>535</v>
      </c>
    </row>
    <row r="37" spans="1:15">
      <c r="A37" s="82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5">
      <c r="A38" s="82"/>
      <c r="B38" s="11" t="str">
        <f>IF(T!$D$2=T!$M$2,M36,IF(T!$D$2=T!$N$2,N36,O36))</f>
        <v>Find …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14" t="s">
        <v>111</v>
      </c>
      <c r="N38" s="15" t="s">
        <v>539</v>
      </c>
      <c r="O38" s="16" t="s">
        <v>536</v>
      </c>
    </row>
    <row r="39" spans="1:15">
      <c r="A39" s="82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4" t="s">
        <v>674</v>
      </c>
      <c r="N39" s="15" t="s">
        <v>540</v>
      </c>
      <c r="O39" s="16" t="s">
        <v>537</v>
      </c>
    </row>
    <row r="40" spans="1:15">
      <c r="A40" s="83" t="s">
        <v>607</v>
      </c>
      <c r="B40" s="11" t="str">
        <f>IF(T!$D$2=T!$M$2,M38,IF(T!$D$2=T!$N$2,N38,O38))</f>
        <v>… the tenth percentile.</v>
      </c>
      <c r="C40" s="10">
        <f>_xlfn.NORM.INV(10/100,F6,F7)</f>
        <v>87.758259207484983</v>
      </c>
      <c r="D40" s="4"/>
      <c r="E40" s="4"/>
      <c r="F40" s="4"/>
      <c r="G40" s="4"/>
      <c r="H40" s="4"/>
      <c r="I40" s="4"/>
      <c r="J40" s="4"/>
      <c r="K40" s="4"/>
      <c r="L40" s="4"/>
      <c r="M40" s="14" t="s">
        <v>113</v>
      </c>
      <c r="N40" s="15" t="s">
        <v>550</v>
      </c>
      <c r="O40" s="16" t="s">
        <v>541</v>
      </c>
    </row>
    <row r="41" spans="1:15">
      <c r="A41" s="83" t="s">
        <v>608</v>
      </c>
      <c r="B41" s="11" t="str">
        <f>IF(T!$D$2=T!$M$2,M39,IF(T!$D$2=T!$N$2,N39,O39))</f>
        <v>… the lower quartile.</v>
      </c>
      <c r="C41" s="10">
        <f>_xlfn.NORM.INV(1/4,F6,F7)</f>
        <v>90.004387924274496</v>
      </c>
      <c r="D41" s="4"/>
      <c r="E41" s="4"/>
      <c r="F41" s="4"/>
      <c r="G41" s="4"/>
      <c r="H41" s="4"/>
      <c r="I41" s="4"/>
      <c r="J41" s="4"/>
      <c r="K41" s="4"/>
      <c r="L41" s="4"/>
    </row>
    <row r="42" spans="1:15">
      <c r="A42" s="83" t="s">
        <v>609</v>
      </c>
      <c r="B42" s="11" t="str">
        <f>IF(T!$D$2=T!$M$2,M40,IF(T!$D$2=T!$N$2,N40,O40))</f>
        <v>… the value compared to which 15% of the values is less or equal.</v>
      </c>
      <c r="C42" s="10">
        <f>_xlfn.NORM.INV(15%,F6,F7)</f>
        <v>88.665196458872984</v>
      </c>
      <c r="D42" s="4"/>
      <c r="E42" s="4"/>
      <c r="F42" s="4"/>
      <c r="G42" s="4"/>
      <c r="H42" s="4"/>
      <c r="I42" s="4"/>
      <c r="J42" s="4"/>
      <c r="K42" s="4"/>
      <c r="L42" s="4"/>
      <c r="M42" s="14" t="s">
        <v>115</v>
      </c>
      <c r="N42" s="15" t="s">
        <v>548</v>
      </c>
      <c r="O42" s="16" t="s">
        <v>542</v>
      </c>
    </row>
    <row r="43" spans="1:15">
      <c r="A43" s="82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14" t="s">
        <v>114</v>
      </c>
      <c r="N43" s="15" t="s">
        <v>549</v>
      </c>
      <c r="O43" s="16" t="s">
        <v>543</v>
      </c>
    </row>
    <row r="44" spans="1:15">
      <c r="A44" s="83" t="s">
        <v>610</v>
      </c>
      <c r="B44" s="11" t="str">
        <f>IF(T!$D$2=T!$M$2,M42,IF(T!$D$2=T!$N$2,N42,O42))</f>
        <v>… the value compared to which 60% of the values is greater.</v>
      </c>
      <c r="C44" s="10">
        <f>_xlfn.NORM.INV(1-60%,F6,F7)</f>
        <v>91.562615718397538</v>
      </c>
      <c r="D44" s="4"/>
      <c r="E44" s="4"/>
      <c r="F44" s="4"/>
      <c r="G44" s="4"/>
      <c r="H44" s="4"/>
      <c r="I44" s="4"/>
      <c r="J44" s="4"/>
      <c r="K44" s="4"/>
      <c r="L44" s="4"/>
    </row>
    <row r="45" spans="1:15">
      <c r="A45" s="83" t="s">
        <v>611</v>
      </c>
      <c r="B45" s="11" t="str">
        <f>IF(T!$D$2=T!$M$2,M43,IF(T!$D$2=T!$N$2,N43,O43))</f>
        <v>… the value compared to which 10% of the values is greater.</v>
      </c>
      <c r="C45" s="10">
        <f>_xlfn.NORM.INV(1-10%,F6,F7)</f>
        <v>97.241740792515017</v>
      </c>
      <c r="D45" s="4"/>
      <c r="E45" s="4"/>
      <c r="F45" s="4"/>
      <c r="G45" s="4"/>
      <c r="H45" s="4"/>
      <c r="I45" s="4"/>
      <c r="J45" s="4"/>
      <c r="K45" s="4"/>
      <c r="L45" s="4"/>
      <c r="M45" s="14" t="s">
        <v>112</v>
      </c>
      <c r="N45" s="15" t="s">
        <v>544</v>
      </c>
      <c r="O45" s="16" t="s">
        <v>545</v>
      </c>
    </row>
    <row r="46" spans="1:15">
      <c r="A46" s="82"/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14" t="s">
        <v>116</v>
      </c>
      <c r="N46" s="15" t="s">
        <v>546</v>
      </c>
      <c r="O46" s="16" t="s">
        <v>553</v>
      </c>
    </row>
    <row r="47" spans="1:15">
      <c r="A47" s="83" t="s">
        <v>612</v>
      </c>
      <c r="B47" s="11" t="str">
        <f>IF(T!$D$2=T!$M$2,M45,IF(T!$D$2=T!$N$2,N45,O45))</f>
        <v>… the interquartile range (IQR).</v>
      </c>
      <c r="C47" s="10">
        <f>_xlfn.NORM.INV(3/4,F6,F7)-_xlfn.NORM.INV(1/4,F6,F7)</f>
        <v>4.9912241514510072</v>
      </c>
      <c r="D47" s="4"/>
      <c r="E47" s="4"/>
      <c r="F47" s="4"/>
      <c r="G47" s="4"/>
      <c r="H47" s="4"/>
      <c r="I47" s="4"/>
      <c r="J47" s="4"/>
      <c r="K47" s="4"/>
      <c r="L47" s="4"/>
      <c r="M47" s="14" t="s">
        <v>117</v>
      </c>
      <c r="N47" s="15" t="s">
        <v>547</v>
      </c>
      <c r="O47" s="16" t="s">
        <v>554</v>
      </c>
    </row>
    <row r="48" spans="1:15" ht="28">
      <c r="A48" s="83" t="s">
        <v>613</v>
      </c>
      <c r="B48" s="11" t="str">
        <f>IF(T!$D$2=T!$M$2,M46,IF(T!$D$2=T!$N$2,N46,O46))</f>
        <v>… the lower limit of the interval which contains the most probable 95% of the values.</v>
      </c>
      <c r="C48" s="10">
        <f>_xlfn.NORM.INV(2.5%,F6,F7)</f>
        <v>85.2481332572018</v>
      </c>
      <c r="D48" s="4"/>
      <c r="E48" s="4"/>
      <c r="F48" s="4"/>
      <c r="G48" s="4"/>
      <c r="H48" s="4"/>
      <c r="I48" s="4"/>
      <c r="J48" s="4"/>
      <c r="K48" s="4"/>
      <c r="L48" s="4"/>
      <c r="M48" s="14" t="s">
        <v>122</v>
      </c>
      <c r="N48" s="15" t="s">
        <v>551</v>
      </c>
      <c r="O48" s="16" t="s">
        <v>555</v>
      </c>
    </row>
    <row r="49" spans="1:15" ht="28">
      <c r="A49" s="83" t="s">
        <v>614</v>
      </c>
      <c r="B49" s="11" t="str">
        <f>IF(T!$D$2=T!$M$2,M47,IF(T!$D$2=T!$N$2,N47,O47))</f>
        <v>… the upper limit of the interval which contains the most probable 95% of the values.</v>
      </c>
      <c r="C49" s="10">
        <f>_xlfn.NORM.INV(97.5%,F6,F7)</f>
        <v>99.7518667427982</v>
      </c>
      <c r="D49" s="4"/>
      <c r="E49" s="4"/>
      <c r="F49" s="4"/>
      <c r="G49" s="4"/>
      <c r="H49" s="4"/>
      <c r="I49" s="4"/>
      <c r="J49" s="4"/>
      <c r="K49" s="4"/>
      <c r="L49" s="4"/>
      <c r="M49" s="14" t="s">
        <v>123</v>
      </c>
      <c r="N49" s="15" t="s">
        <v>552</v>
      </c>
      <c r="O49" s="16" t="s">
        <v>556</v>
      </c>
    </row>
    <row r="50" spans="1:15" ht="28">
      <c r="A50" s="83" t="s">
        <v>615</v>
      </c>
      <c r="B50" s="11" t="str">
        <f>IF(T!$D$2=T!$M$2,M48,IF(T!$D$2=T!$N$2,N48,O48))</f>
        <v>… the lower limit of the interval which contains the most probable 99% of the values.</v>
      </c>
      <c r="C50" s="10">
        <f>_xlfn.NORM.INV(0.5%,F6,F7)</f>
        <v>82.96943157686907</v>
      </c>
      <c r="D50" s="4"/>
      <c r="E50" s="4"/>
      <c r="F50" s="4"/>
      <c r="G50" s="4"/>
      <c r="H50" s="4"/>
      <c r="I50" s="4"/>
      <c r="J50" s="4"/>
      <c r="K50" s="4"/>
      <c r="L50" s="4"/>
    </row>
    <row r="51" spans="1:15" ht="28">
      <c r="A51" s="83" t="s">
        <v>616</v>
      </c>
      <c r="B51" s="11" t="str">
        <f>IF(T!$D$2=T!$M$2,M49,IF(T!$D$2=T!$N$2,N49,O49))</f>
        <v>… the upper limit of the interval which contains the most probable 99% of the values.</v>
      </c>
      <c r="C51" s="10">
        <f>_xlfn.NORM.INV(99.5%,F6,F7)</f>
        <v>102.03056842313093</v>
      </c>
      <c r="D51" s="4"/>
      <c r="E51" s="4"/>
      <c r="F51" s="4"/>
      <c r="G51" s="4"/>
      <c r="H51" s="4"/>
      <c r="I51" s="4"/>
      <c r="J51" s="4"/>
      <c r="K51" s="4"/>
      <c r="L51" s="4"/>
      <c r="M51" s="14" t="s">
        <v>559</v>
      </c>
      <c r="N51" s="15" t="s">
        <v>560</v>
      </c>
      <c r="O51" s="16" t="s">
        <v>561</v>
      </c>
    </row>
    <row r="52" spans="1:15">
      <c r="A52" s="8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14" t="s">
        <v>191</v>
      </c>
      <c r="N52" s="15" t="s">
        <v>524</v>
      </c>
      <c r="O52" s="16" t="s">
        <v>524</v>
      </c>
    </row>
    <row r="53" spans="1:15">
      <c r="A53" s="8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14" t="s">
        <v>192</v>
      </c>
      <c r="N53" s="15" t="s">
        <v>525</v>
      </c>
      <c r="O53" s="16" t="s">
        <v>527</v>
      </c>
    </row>
    <row r="54" spans="1:15">
      <c r="A54" s="82"/>
      <c r="B54" s="40" t="str">
        <f>IF(T!$D$2=T!$M$2,M51,IF(T!$D$2=T!$N$2,N51,O51))</f>
        <v>Which standardized value (z) corresponds to …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14" t="s">
        <v>193</v>
      </c>
      <c r="N54" s="15" t="s">
        <v>526</v>
      </c>
      <c r="O54" s="16" t="s">
        <v>526</v>
      </c>
    </row>
    <row r="55" spans="1:15">
      <c r="A55" s="8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5">
      <c r="A56" s="83" t="s">
        <v>617</v>
      </c>
      <c r="B56" s="40" t="str">
        <f>IF(T!$D$2=T!$M$2,M52,IF(T!$D$2=T!$N$2,N52,O52))</f>
        <v>… 90 cm?</v>
      </c>
      <c r="C56" s="10">
        <f>(90-F6)/F7</f>
        <v>-0.67567567567567566</v>
      </c>
      <c r="D56" s="4"/>
      <c r="E56" s="4"/>
      <c r="F56" s="4"/>
      <c r="G56" s="4"/>
      <c r="H56" s="4"/>
      <c r="I56" s="4"/>
      <c r="J56" s="4"/>
      <c r="K56" s="4"/>
      <c r="L56" s="4"/>
    </row>
    <row r="57" spans="1:15">
      <c r="A57" s="83" t="s">
        <v>618</v>
      </c>
      <c r="B57" s="40" t="str">
        <f>IF(T!$D$2=T!$M$2,M53,IF(T!$D$2=T!$N$2,N53,O53))</f>
        <v>… 92.5 cm?</v>
      </c>
      <c r="C57" s="10">
        <f>(92.5-F6)/F7</f>
        <v>0</v>
      </c>
      <c r="D57" s="4"/>
      <c r="E57" s="4"/>
      <c r="F57" s="4"/>
      <c r="G57" s="4"/>
      <c r="H57" s="4"/>
      <c r="I57" s="4"/>
      <c r="J57" s="4"/>
      <c r="K57" s="4"/>
      <c r="L57" s="4"/>
    </row>
    <row r="58" spans="1:15">
      <c r="A58" s="83" t="s">
        <v>619</v>
      </c>
      <c r="B58" s="40" t="str">
        <f>IF(T!$D$2=T!$M$2,M54,IF(T!$D$2=T!$N$2,N54,O54))</f>
        <v>… 95 cm?</v>
      </c>
      <c r="C58" s="10">
        <f>(95-F6)/F7</f>
        <v>0.67567567567567566</v>
      </c>
      <c r="D58" s="4"/>
      <c r="E58" s="4"/>
      <c r="F58" s="4"/>
      <c r="G58" s="4"/>
      <c r="H58" s="4"/>
      <c r="I58" s="4"/>
      <c r="J58" s="4"/>
      <c r="K58" s="4"/>
      <c r="L58" s="4"/>
    </row>
    <row r="59" spans="1:15">
      <c r="A59" s="8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5">
      <c r="A60" s="8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65537" r:id="rId3">
          <objectPr defaultSize="0" autoPict="0" r:id="rId4">
            <anchor moveWithCells="1">
              <from>
                <xdr:col>5</xdr:col>
                <xdr:colOff>774700</xdr:colOff>
                <xdr:row>21</xdr:row>
                <xdr:rowOff>114300</xdr:rowOff>
              </from>
              <to>
                <xdr:col>6</xdr:col>
                <xdr:colOff>431800</xdr:colOff>
                <xdr:row>22</xdr:row>
                <xdr:rowOff>114300</xdr:rowOff>
              </to>
            </anchor>
          </objectPr>
        </oleObject>
      </mc:Choice>
      <mc:Fallback>
        <oleObject progId="Equation.3" shapeId="65537" r:id="rId3"/>
      </mc:Fallback>
    </mc:AlternateContent>
    <mc:AlternateContent xmlns:mc="http://schemas.openxmlformats.org/markup-compatibility/2006">
      <mc:Choice Requires="x14">
        <oleObject progId="Equation.3" shapeId="65538" r:id="rId5">
          <objectPr defaultSize="0" autoPict="0" r:id="rId6">
            <anchor moveWithCells="1">
              <from>
                <xdr:col>6</xdr:col>
                <xdr:colOff>25400</xdr:colOff>
                <xdr:row>12</xdr:row>
                <xdr:rowOff>114300</xdr:rowOff>
              </from>
              <to>
                <xdr:col>6</xdr:col>
                <xdr:colOff>355600</xdr:colOff>
                <xdr:row>14</xdr:row>
                <xdr:rowOff>63500</xdr:rowOff>
              </to>
            </anchor>
          </objectPr>
        </oleObject>
      </mc:Choice>
      <mc:Fallback>
        <oleObject progId="Equation.3" shapeId="65538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O60"/>
  <sheetViews>
    <sheetView workbookViewId="0">
      <selection activeCell="F31" sqref="F31"/>
    </sheetView>
  </sheetViews>
  <sheetFormatPr baseColWidth="10" defaultColWidth="0" defaultRowHeight="14" customHeight="1" zeroHeight="1" x14ac:dyDescent="0"/>
  <cols>
    <col min="1" max="1" width="10.83203125" style="84" customWidth="1"/>
    <col min="2" max="2" width="60.83203125" customWidth="1"/>
    <col min="3" max="4" width="7.83203125" customWidth="1"/>
    <col min="5" max="5" width="10.83203125" customWidth="1"/>
    <col min="6" max="6" width="3.83203125" customWidth="1"/>
    <col min="7" max="10" width="10.5" customWidth="1"/>
    <col min="11" max="11" width="40.83203125" customWidth="1"/>
    <col min="12" max="12" width="10.5" customWidth="1"/>
    <col min="13" max="13" width="60.83203125" hidden="1" customWidth="1"/>
    <col min="14" max="14" width="60.83203125" style="9" hidden="1" customWidth="1"/>
    <col min="15" max="15" width="60.83203125" style="13" hidden="1" customWidth="1"/>
    <col min="16" max="16384" width="11.5" hidden="1"/>
  </cols>
  <sheetData>
    <row r="1" spans="1:15">
      <c r="A1" s="82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5" ht="18">
      <c r="A2" s="82"/>
      <c r="B2" s="6" t="str">
        <f>IF(T!$D$2=T!$M$2,M2,IF(T!$D$2=T!$N$2,N2,O2))</f>
        <v>Give the asked values in the green cells.</v>
      </c>
      <c r="C2" s="4"/>
      <c r="D2" s="4"/>
      <c r="E2" s="4"/>
      <c r="F2" s="4"/>
      <c r="G2" s="4"/>
      <c r="H2" s="4"/>
      <c r="I2" s="4"/>
      <c r="J2" s="4"/>
      <c r="K2" s="4"/>
      <c r="L2" s="4"/>
      <c r="M2" s="14" t="s">
        <v>35</v>
      </c>
      <c r="N2" s="15" t="s">
        <v>46</v>
      </c>
      <c r="O2" s="16" t="s">
        <v>36</v>
      </c>
    </row>
    <row r="3" spans="1:15">
      <c r="A3" s="82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>
      <c r="A4" s="82"/>
      <c r="B4" s="12" t="str">
        <f>IF(T!$D$2=T!$M$2,M4,IF(T!$D$2=T!$N$2,N4,O4))</f>
        <v>Below you find a report with the results of a blood test.</v>
      </c>
      <c r="C4" s="4"/>
      <c r="D4" s="4"/>
      <c r="E4" s="4"/>
      <c r="F4" s="4"/>
      <c r="G4" s="4"/>
      <c r="H4" s="4"/>
      <c r="I4" s="4"/>
      <c r="J4" s="4"/>
      <c r="K4" s="4"/>
      <c r="L4" s="4"/>
      <c r="M4" t="s">
        <v>210</v>
      </c>
      <c r="N4" s="9" t="s">
        <v>575</v>
      </c>
      <c r="O4" s="13" t="s">
        <v>574</v>
      </c>
    </row>
    <row r="5" spans="1:15">
      <c r="A5" s="8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t="s">
        <v>583</v>
      </c>
      <c r="N5" s="9" t="s">
        <v>584</v>
      </c>
      <c r="O5" s="13" t="s">
        <v>585</v>
      </c>
    </row>
    <row r="6" spans="1:15">
      <c r="A6" s="8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t="s">
        <v>562</v>
      </c>
      <c r="N6" s="9" t="s">
        <v>576</v>
      </c>
      <c r="O6" s="13" t="s">
        <v>569</v>
      </c>
    </row>
    <row r="7" spans="1:15">
      <c r="A7" s="8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t="s">
        <v>563</v>
      </c>
      <c r="N7" s="9" t="s">
        <v>577</v>
      </c>
      <c r="O7" s="13" t="s">
        <v>570</v>
      </c>
    </row>
    <row r="8" spans="1:15">
      <c r="A8" s="8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t="s">
        <v>568</v>
      </c>
      <c r="N8" s="9" t="s">
        <v>578</v>
      </c>
      <c r="O8" s="13" t="s">
        <v>571</v>
      </c>
    </row>
    <row r="9" spans="1:15">
      <c r="A9" s="8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t="s">
        <v>589</v>
      </c>
      <c r="N9" s="9" t="s">
        <v>592</v>
      </c>
      <c r="O9" s="13" t="s">
        <v>572</v>
      </c>
    </row>
    <row r="10" spans="1:15">
      <c r="A10" s="8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t="s">
        <v>590</v>
      </c>
      <c r="N10" s="9" t="s">
        <v>593</v>
      </c>
      <c r="O10" s="13" t="s">
        <v>630</v>
      </c>
    </row>
    <row r="11" spans="1:15">
      <c r="A11" s="8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t="s">
        <v>629</v>
      </c>
      <c r="N11" s="9" t="s">
        <v>594</v>
      </c>
      <c r="O11" s="13" t="s">
        <v>573</v>
      </c>
    </row>
    <row r="12" spans="1:15">
      <c r="A12" s="8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t="s">
        <v>591</v>
      </c>
      <c r="N12" s="9" t="s">
        <v>595</v>
      </c>
      <c r="O12" s="13" t="s">
        <v>631</v>
      </c>
    </row>
    <row r="13" spans="1:15">
      <c r="A13" s="8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8" t="s">
        <v>582</v>
      </c>
      <c r="N13" s="36" t="s">
        <v>581</v>
      </c>
      <c r="O13" s="37" t="s">
        <v>581</v>
      </c>
    </row>
    <row r="14" spans="1:15">
      <c r="A14" s="8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t="s">
        <v>586</v>
      </c>
      <c r="N14" s="9" t="s">
        <v>587</v>
      </c>
      <c r="O14" s="13" t="s">
        <v>588</v>
      </c>
    </row>
    <row r="15" spans="1:15">
      <c r="A15" s="8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5">
      <c r="A16" s="8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8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8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>
      <c r="A19" s="8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8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8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8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8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8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8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8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8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8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42">
      <c r="A29" s="83"/>
      <c r="B29" s="11" t="str">
        <f>IF(T!$D$2=T!$M$2,M5,IF(T!$D$2=T!$N$2,N5,O5))</f>
        <v>Based on the lab report what are the parameters (expected value, standard deviation, variance) of the theoretical distribution of blood sugar level ("Glucose, Serum")?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82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8">
      <c r="A31" s="83" t="s">
        <v>7</v>
      </c>
      <c r="B31" s="79" t="str">
        <f>IF(T!$D$2=T!$M$2,M6,IF(T!$D$2=T!$N$2,N6,O6))</f>
        <v>Lower limit of the reference range</v>
      </c>
      <c r="C31" s="64" t="s">
        <v>579</v>
      </c>
      <c r="D31" s="66" t="s">
        <v>565</v>
      </c>
      <c r="E31" s="10"/>
      <c r="F31" s="87" t="str">
        <f>IF(E31="","×",IF(E31='3m'!E31,"✓","×"))</f>
        <v>×</v>
      </c>
      <c r="G31" s="4"/>
      <c r="H31" s="4"/>
      <c r="I31" s="4"/>
      <c r="J31" s="4"/>
      <c r="K31" s="4"/>
      <c r="L31" s="4"/>
    </row>
    <row r="32" spans="1:12" ht="18">
      <c r="A32" s="83" t="s">
        <v>8</v>
      </c>
      <c r="B32" s="79" t="str">
        <f>IF(T!$D$2=T!$M$2,M7,IF(T!$D$2=T!$N$2,N7,O7))</f>
        <v>Upper limit of the reference range</v>
      </c>
      <c r="C32" s="64" t="s">
        <v>579</v>
      </c>
      <c r="D32" s="66" t="s">
        <v>564</v>
      </c>
      <c r="E32" s="10"/>
      <c r="F32" s="87" t="str">
        <f>IF(E32="","×",IF(E32='3m'!E32,"✓","×"))</f>
        <v>×</v>
      </c>
      <c r="G32" s="4"/>
      <c r="H32" s="4"/>
      <c r="I32" s="4"/>
      <c r="J32" s="4"/>
      <c r="K32" s="4"/>
      <c r="L32" s="4"/>
    </row>
    <row r="33" spans="1:12" ht="18">
      <c r="A33" s="82"/>
      <c r="B33" s="80"/>
      <c r="C33" s="4"/>
      <c r="D33" s="67"/>
      <c r="E33" s="4"/>
      <c r="F33" s="4"/>
      <c r="G33" s="4"/>
      <c r="H33" s="4"/>
      <c r="I33" s="4"/>
      <c r="J33" s="4"/>
      <c r="K33" s="4"/>
      <c r="L33" s="4"/>
    </row>
    <row r="34" spans="1:12" ht="18">
      <c r="A34" s="83" t="s">
        <v>9</v>
      </c>
      <c r="B34" s="79" t="str">
        <f>IF(T!$D$2=T!$M$2,M8,IF(T!$D$2=T!$N$2,N8,O8))</f>
        <v>Expected value</v>
      </c>
      <c r="C34" s="64" t="s">
        <v>579</v>
      </c>
      <c r="D34" s="68" t="s">
        <v>52</v>
      </c>
      <c r="E34" s="10"/>
      <c r="F34" s="87" t="str">
        <f>IF(E34="","×",IF(E34='3m'!E34,"✓","×"))</f>
        <v>×</v>
      </c>
      <c r="G34" s="4"/>
      <c r="H34" s="4"/>
      <c r="I34" s="4"/>
      <c r="J34" s="4"/>
      <c r="K34" s="4"/>
      <c r="L34" s="4"/>
    </row>
    <row r="35" spans="1:12" ht="18">
      <c r="A35" s="82"/>
      <c r="B35" s="80"/>
      <c r="C35" s="53"/>
      <c r="D35" s="67"/>
      <c r="E35" s="4"/>
      <c r="F35" s="4"/>
      <c r="G35" s="4"/>
      <c r="H35" s="4"/>
      <c r="I35" s="4"/>
      <c r="J35" s="4"/>
      <c r="K35" s="4"/>
      <c r="L35" s="4"/>
    </row>
    <row r="36" spans="1:12" ht="36">
      <c r="A36" s="83" t="s">
        <v>12</v>
      </c>
      <c r="B36" s="79" t="str">
        <f>IF(T!$D$2=T!$M$2,M9,IF(T!$D$2=T!$N$2,N9,O9))</f>
        <v>Theoretical standard deviation with rough calculation</v>
      </c>
      <c r="C36" s="64" t="s">
        <v>579</v>
      </c>
      <c r="D36" s="69" t="s">
        <v>566</v>
      </c>
      <c r="E36" s="10"/>
      <c r="F36" s="87" t="str">
        <f>IF(E36="","×",IF(E36='3m'!E36,"✓","×"))</f>
        <v>×</v>
      </c>
      <c r="G36" s="4"/>
      <c r="H36" s="4"/>
      <c r="I36" s="4"/>
      <c r="J36" s="4"/>
      <c r="K36" s="4"/>
      <c r="L36" s="4"/>
    </row>
    <row r="37" spans="1:12" ht="18">
      <c r="A37" s="83" t="s">
        <v>13</v>
      </c>
      <c r="B37" s="79" t="str">
        <f>IF(T!$D$2=T!$M$2,M10,IF(T!$D$2=T!$N$2,N10,O10))</f>
        <v>Theoretical variance with rough calculation</v>
      </c>
      <c r="C37" s="64" t="s">
        <v>580</v>
      </c>
      <c r="D37" s="69" t="s">
        <v>567</v>
      </c>
      <c r="E37" s="10"/>
      <c r="F37" s="87" t="str">
        <f>IF(E37="","×",IF(E37='3m'!E37,"✓","×"))</f>
        <v>×</v>
      </c>
      <c r="G37" s="4"/>
      <c r="H37" s="4"/>
      <c r="I37" s="4"/>
      <c r="J37" s="4"/>
      <c r="K37" s="4"/>
      <c r="L37" s="4"/>
    </row>
    <row r="38" spans="1:12" ht="18">
      <c r="A38" s="82"/>
      <c r="B38" s="80"/>
      <c r="C38" s="53"/>
      <c r="D38" s="67"/>
      <c r="E38" s="4"/>
      <c r="F38" s="4"/>
      <c r="G38" s="4"/>
      <c r="H38" s="4"/>
      <c r="I38" s="4"/>
      <c r="J38" s="4"/>
      <c r="K38" s="4"/>
      <c r="L38" s="4"/>
    </row>
    <row r="39" spans="1:12" ht="36">
      <c r="A39" s="83" t="s">
        <v>16</v>
      </c>
      <c r="B39" s="79" t="str">
        <f>IF(T!$D$2=T!$M$2,M11,IF(T!$D$2=T!$N$2,N11,O11))</f>
        <v>Theoretical standard deviation with precise calculation</v>
      </c>
      <c r="C39" s="64" t="s">
        <v>579</v>
      </c>
      <c r="D39" s="70" t="s">
        <v>243</v>
      </c>
      <c r="E39" s="10"/>
      <c r="F39" s="87" t="str">
        <f>IF(E39="","×",IF(E39='3m'!E39,"✓","×"))</f>
        <v>×</v>
      </c>
      <c r="G39" s="4"/>
      <c r="H39" s="17"/>
      <c r="I39" s="4"/>
      <c r="J39" s="4"/>
      <c r="K39" s="4"/>
      <c r="L39" s="4"/>
    </row>
    <row r="40" spans="1:12" ht="18">
      <c r="A40" s="83" t="s">
        <v>17</v>
      </c>
      <c r="B40" s="79" t="str">
        <f>IF(T!$D$2=T!$M$2,M12,IF(T!$D$2=T!$N$2,N12,O12))</f>
        <v>Theoretical variance with precise calculation</v>
      </c>
      <c r="C40" s="64" t="s">
        <v>580</v>
      </c>
      <c r="D40" s="70" t="s">
        <v>50</v>
      </c>
      <c r="E40" s="10"/>
      <c r="F40" s="87" t="str">
        <f>IF(E40="","×",IF(E40='3m'!E40,"✓","×"))</f>
        <v>×</v>
      </c>
      <c r="G40" s="4"/>
      <c r="H40" s="4"/>
      <c r="I40" s="4"/>
      <c r="J40" s="4"/>
      <c r="K40" s="4"/>
      <c r="L40" s="4"/>
    </row>
    <row r="41" spans="1:12">
      <c r="A41" s="82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82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>
      <c r="A43" s="82"/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42">
      <c r="A44" s="83"/>
      <c r="B44" s="11" t="str">
        <f>IF(T!$D$2=T!$M$2,M14,IF(T!$D$2=T!$N$2,N14,O14))</f>
        <v>Based on the lab report what are the parameters (expected value, standard deviation, variance) of the theoretical distribution of blood uric acid level ("Uric acid, Serum")?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>
      <c r="A45" s="82"/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8">
      <c r="A46" s="83" t="s">
        <v>18</v>
      </c>
      <c r="B46" s="79" t="str">
        <f>IF(T!$D$2=T!$M$2,M6,IF(T!$D$2=T!$N$2,N6,O6))</f>
        <v>Lower limit of the reference range</v>
      </c>
      <c r="C46" s="64" t="s">
        <v>579</v>
      </c>
      <c r="D46" s="66" t="s">
        <v>565</v>
      </c>
      <c r="E46" s="10"/>
      <c r="F46" s="87" t="str">
        <f>IF(E46="","×",IF(E46='3m'!E46,"✓","×"))</f>
        <v>×</v>
      </c>
      <c r="G46" s="4"/>
      <c r="H46" s="4"/>
      <c r="I46" s="4"/>
      <c r="J46" s="4"/>
      <c r="K46" s="4"/>
      <c r="L46" s="4"/>
    </row>
    <row r="47" spans="1:12" ht="18">
      <c r="A47" s="83" t="s">
        <v>19</v>
      </c>
      <c r="B47" s="79" t="str">
        <f>IF(T!$D$2=T!$M$2,M7,IF(T!$D$2=T!$N$2,N7,O7))</f>
        <v>Upper limit of the reference range</v>
      </c>
      <c r="C47" s="64" t="s">
        <v>579</v>
      </c>
      <c r="D47" s="66" t="s">
        <v>564</v>
      </c>
      <c r="E47" s="10"/>
      <c r="F47" s="87" t="str">
        <f>IF(E47="","×",IF(E47='3m'!E47,"✓","×"))</f>
        <v>×</v>
      </c>
      <c r="G47" s="4"/>
      <c r="H47" s="4"/>
      <c r="I47" s="4"/>
      <c r="J47" s="4"/>
      <c r="K47" s="4"/>
      <c r="L47" s="4"/>
    </row>
    <row r="48" spans="1:12" ht="18">
      <c r="A48" s="82"/>
      <c r="B48" s="80"/>
      <c r="C48" s="4"/>
      <c r="D48" s="67"/>
      <c r="E48" s="4"/>
      <c r="F48" s="4"/>
      <c r="G48" s="4"/>
      <c r="H48" s="4"/>
      <c r="I48" s="4"/>
      <c r="J48" s="4"/>
      <c r="K48" s="4"/>
      <c r="L48" s="4"/>
    </row>
    <row r="49" spans="1:12" ht="18">
      <c r="A49" s="83" t="s">
        <v>596</v>
      </c>
      <c r="B49" s="79" t="str">
        <f>IF(T!$D$2=T!$M$2,M8,IF(T!$D$2=T!$N$2,N8,O8))</f>
        <v>Expected value</v>
      </c>
      <c r="C49" s="64" t="s">
        <v>579</v>
      </c>
      <c r="D49" s="68" t="s">
        <v>52</v>
      </c>
      <c r="E49" s="10"/>
      <c r="F49" s="87" t="str">
        <f>IF(E49="","×",IF(E49='3m'!E49,"✓","×"))</f>
        <v>×</v>
      </c>
      <c r="G49" s="4"/>
      <c r="H49" s="4"/>
      <c r="I49" s="4"/>
      <c r="J49" s="4"/>
      <c r="K49" s="4"/>
      <c r="L49" s="4"/>
    </row>
    <row r="50" spans="1:12" ht="18">
      <c r="A50" s="82"/>
      <c r="B50" s="80"/>
      <c r="C50" s="53"/>
      <c r="D50" s="67"/>
      <c r="E50" s="4"/>
      <c r="F50" s="4"/>
      <c r="G50" s="4"/>
      <c r="H50" s="4"/>
      <c r="I50" s="4"/>
      <c r="J50" s="4"/>
      <c r="K50" s="4"/>
      <c r="L50" s="4"/>
    </row>
    <row r="51" spans="1:12" ht="36">
      <c r="A51" s="83" t="s">
        <v>597</v>
      </c>
      <c r="B51" s="79" t="str">
        <f>IF(T!$D$2=T!$M$2,M9,IF(T!$D$2=T!$N$2,N9,O9))</f>
        <v>Theoretical standard deviation with rough calculation</v>
      </c>
      <c r="C51" s="64" t="s">
        <v>579</v>
      </c>
      <c r="D51" s="69" t="s">
        <v>566</v>
      </c>
      <c r="E51" s="10"/>
      <c r="F51" s="87" t="str">
        <f>IF(E51="","×",IF(E51='3m'!E51,"✓","×"))</f>
        <v>×</v>
      </c>
      <c r="G51" s="4"/>
      <c r="H51" s="4"/>
      <c r="I51" s="4"/>
      <c r="J51" s="4"/>
      <c r="K51" s="4"/>
      <c r="L51" s="4"/>
    </row>
    <row r="52" spans="1:12" ht="18">
      <c r="A52" s="83" t="s">
        <v>598</v>
      </c>
      <c r="B52" s="79" t="str">
        <f>IF(T!$D$2=T!$M$2,M10,IF(T!$D$2=T!$N$2,N10,O10))</f>
        <v>Theoretical variance with rough calculation</v>
      </c>
      <c r="C52" s="64" t="s">
        <v>580</v>
      </c>
      <c r="D52" s="69" t="s">
        <v>567</v>
      </c>
      <c r="E52" s="10"/>
      <c r="F52" s="87" t="str">
        <f>IF(E52="","×",IF(E52='3m'!E52,"✓","×"))</f>
        <v>×</v>
      </c>
      <c r="G52" s="4"/>
      <c r="H52" s="4"/>
      <c r="I52" s="4"/>
      <c r="J52" s="4"/>
      <c r="K52" s="4"/>
      <c r="L52" s="4"/>
    </row>
    <row r="53" spans="1:12" ht="18">
      <c r="A53" s="82"/>
      <c r="B53" s="80"/>
      <c r="C53" s="53"/>
      <c r="D53" s="67"/>
      <c r="E53" s="4"/>
      <c r="F53" s="4"/>
      <c r="G53" s="4"/>
      <c r="H53" s="4"/>
      <c r="I53" s="4"/>
      <c r="J53" s="4"/>
      <c r="K53" s="4"/>
      <c r="L53" s="4"/>
    </row>
    <row r="54" spans="1:12" ht="36">
      <c r="A54" s="83" t="s">
        <v>599</v>
      </c>
      <c r="B54" s="79" t="str">
        <f>IF(T!$D$2=T!$M$2,M11,IF(T!$D$2=T!$N$2,N11,O11))</f>
        <v>Theoretical standard deviation with precise calculation</v>
      </c>
      <c r="C54" s="64" t="s">
        <v>579</v>
      </c>
      <c r="D54" s="70" t="s">
        <v>243</v>
      </c>
      <c r="E54" s="10"/>
      <c r="F54" s="87" t="str">
        <f>IF(E54="","×",IF(E54='3m'!E54,"✓","×"))</f>
        <v>×</v>
      </c>
      <c r="G54" s="4"/>
      <c r="H54" s="4"/>
      <c r="I54" s="4"/>
      <c r="J54" s="4"/>
      <c r="K54" s="4"/>
      <c r="L54" s="4"/>
    </row>
    <row r="55" spans="1:12" ht="18">
      <c r="A55" s="83" t="s">
        <v>600</v>
      </c>
      <c r="B55" s="79" t="str">
        <f>IF(T!$D$2=T!$M$2,M12,IF(T!$D$2=T!$N$2,N12,O12))</f>
        <v>Theoretical variance with precise calculation</v>
      </c>
      <c r="C55" s="64" t="s">
        <v>580</v>
      </c>
      <c r="D55" s="70" t="s">
        <v>50</v>
      </c>
      <c r="E55" s="10"/>
      <c r="F55" s="87" t="str">
        <f>IF(E55="","×",IF(E55='3m'!E55,"✓","×"))</f>
        <v>×</v>
      </c>
      <c r="G55" s="4"/>
      <c r="H55" s="4"/>
      <c r="I55" s="4"/>
      <c r="J55" s="4"/>
      <c r="K55" s="4"/>
      <c r="L55" s="4"/>
    </row>
    <row r="56" spans="1:12">
      <c r="A56" s="82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>
      <c r="A57" s="8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>
      <c r="A58" s="8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>
      <c r="A59" s="8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>
      <c r="A60" s="8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</sheetData>
  <pageMargins left="0.7" right="0.7" top="0.78740157499999996" bottom="0.78740157499999996" header="0.3" footer="0.3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75782" r:id="rId3">
          <objectPr defaultSize="0" autoPict="0" r:id="rId4">
            <anchor moveWithCells="1">
              <from>
                <xdr:col>7</xdr:col>
                <xdr:colOff>723900</xdr:colOff>
                <xdr:row>21</xdr:row>
                <xdr:rowOff>12700</xdr:rowOff>
              </from>
              <to>
                <xdr:col>8</xdr:col>
                <xdr:colOff>381000</xdr:colOff>
                <xdr:row>22</xdr:row>
                <xdr:rowOff>12700</xdr:rowOff>
              </to>
            </anchor>
          </objectPr>
        </oleObject>
      </mc:Choice>
      <mc:Fallback>
        <oleObject progId="Equation.3" shapeId="75782" r:id="rId3"/>
      </mc:Fallback>
    </mc:AlternateContent>
    <mc:AlternateContent xmlns:mc="http://schemas.openxmlformats.org/markup-compatibility/2006">
      <mc:Choice Requires="x14">
        <oleObject progId="Equation.3" shapeId="75783" r:id="rId5">
          <objectPr defaultSize="0" autoPict="0" r:id="rId6">
            <anchor moveWithCells="1">
              <from>
                <xdr:col>7</xdr:col>
                <xdr:colOff>774700</xdr:colOff>
                <xdr:row>12</xdr:row>
                <xdr:rowOff>12700</xdr:rowOff>
              </from>
              <to>
                <xdr:col>8</xdr:col>
                <xdr:colOff>304800</xdr:colOff>
                <xdr:row>13</xdr:row>
                <xdr:rowOff>139700</xdr:rowOff>
              </to>
            </anchor>
          </objectPr>
        </oleObject>
      </mc:Choice>
      <mc:Fallback>
        <oleObject progId="Equation.3" shapeId="75783" r:id="rId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</vt:lpstr>
      <vt:lpstr>p Norm</vt:lpstr>
      <vt:lpstr>CLT</vt:lpstr>
      <vt:lpstr>de Moivre–Laplace</vt:lpstr>
      <vt:lpstr>1</vt:lpstr>
      <vt:lpstr>1m</vt:lpstr>
      <vt:lpstr>2</vt:lpstr>
      <vt:lpstr>2m</vt:lpstr>
      <vt:lpstr>3</vt:lpstr>
      <vt:lpstr>3m</vt:lpstr>
      <vt:lpstr>4</vt:lpstr>
      <vt:lpstr>4m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Gergely Agócs</cp:lastModifiedBy>
  <dcterms:created xsi:type="dcterms:W3CDTF">2013-10-10T16:18:51Z</dcterms:created>
  <dcterms:modified xsi:type="dcterms:W3CDTF">2015-12-23T20:59:48Z</dcterms:modified>
</cp:coreProperties>
</file>