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240" windowWidth="25360" windowHeight="15280"/>
  </bookViews>
  <sheets>
    <sheet name="T" sheetId="10" r:id="rId1"/>
    <sheet name="1" sheetId="23" r:id="rId2"/>
    <sheet name="1m" sheetId="6" r:id="rId3"/>
    <sheet name="2" sheetId="24" r:id="rId4"/>
    <sheet name="2m" sheetId="12" r:id="rId5"/>
    <sheet name="3" sheetId="25" r:id="rId6"/>
    <sheet name="3m" sheetId="14" r:id="rId7"/>
    <sheet name="4" sheetId="26" r:id="rId8"/>
    <sheet name="4m" sheetId="20" r:id="rId9"/>
    <sheet name="5" sheetId="27" r:id="rId10"/>
    <sheet name="5m" sheetId="15" r:id="rId11"/>
  </sheets>
  <definedNames>
    <definedName name="nyelv">T!$M$2:$O$2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5" l="1"/>
  <c r="E35" i="27"/>
  <c r="E34" i="27"/>
  <c r="E33" i="27"/>
  <c r="E32" i="27"/>
  <c r="E30" i="27"/>
  <c r="E29" i="27"/>
  <c r="E28" i="27"/>
  <c r="E21" i="27"/>
  <c r="E20" i="27"/>
  <c r="E15" i="27"/>
  <c r="E24" i="27"/>
  <c r="E25" i="27"/>
  <c r="E26" i="27"/>
  <c r="E23" i="27"/>
  <c r="B35" i="27"/>
  <c r="B34" i="27"/>
  <c r="B33" i="27"/>
  <c r="B32" i="27"/>
  <c r="B30" i="27"/>
  <c r="B29" i="27"/>
  <c r="B28" i="27"/>
  <c r="B26" i="27"/>
  <c r="B25" i="27"/>
  <c r="B24" i="27"/>
  <c r="B23" i="27"/>
  <c r="B21" i="27"/>
  <c r="B20" i="27"/>
  <c r="B18" i="27"/>
  <c r="B17" i="27"/>
  <c r="B16" i="27"/>
  <c r="B15" i="27"/>
  <c r="C8" i="27"/>
  <c r="B8" i="27"/>
  <c r="B6" i="27"/>
  <c r="B4" i="27"/>
  <c r="B3" i="27"/>
  <c r="B2" i="27"/>
  <c r="B35" i="15"/>
  <c r="B34" i="15"/>
  <c r="B15" i="15"/>
  <c r="D33" i="15"/>
  <c r="D32" i="15"/>
  <c r="D35" i="15"/>
  <c r="D34" i="15"/>
  <c r="E24" i="20"/>
  <c r="E24" i="26"/>
  <c r="E25" i="26"/>
  <c r="E26" i="26"/>
  <c r="E27" i="26"/>
  <c r="E23" i="26"/>
  <c r="B27" i="26"/>
  <c r="B26" i="26"/>
  <c r="B25" i="26"/>
  <c r="B24" i="26"/>
  <c r="B23" i="26"/>
  <c r="D11" i="26"/>
  <c r="C11" i="26"/>
  <c r="C10" i="26"/>
  <c r="B8" i="26"/>
  <c r="B7" i="26"/>
  <c r="B6" i="26"/>
  <c r="B5" i="26"/>
  <c r="B4" i="26"/>
  <c r="B2" i="26"/>
  <c r="B25" i="20"/>
  <c r="B26" i="20"/>
  <c r="B27" i="20"/>
  <c r="E24" i="14"/>
  <c r="E24" i="24"/>
  <c r="E25" i="24"/>
  <c r="E26" i="24"/>
  <c r="E27" i="24"/>
  <c r="E28" i="24"/>
  <c r="E24" i="25"/>
  <c r="E25" i="25"/>
  <c r="E26" i="25"/>
  <c r="E27" i="25"/>
  <c r="E23" i="25"/>
  <c r="B27" i="25"/>
  <c r="B26" i="25"/>
  <c r="B25" i="25"/>
  <c r="B24" i="25"/>
  <c r="B23" i="25"/>
  <c r="D11" i="25"/>
  <c r="C11" i="25"/>
  <c r="C10" i="25"/>
  <c r="B8" i="25"/>
  <c r="B7" i="25"/>
  <c r="B6" i="25"/>
  <c r="B5" i="25"/>
  <c r="B4" i="25"/>
  <c r="B2" i="25"/>
  <c r="D24" i="14"/>
  <c r="E23" i="24"/>
  <c r="B28" i="24"/>
  <c r="B27" i="24"/>
  <c r="B26" i="24"/>
  <c r="B25" i="24"/>
  <c r="B24" i="24"/>
  <c r="B23" i="24"/>
  <c r="C11" i="24"/>
  <c r="C10" i="24"/>
  <c r="B8" i="24"/>
  <c r="B7" i="24"/>
  <c r="B6" i="24"/>
  <c r="B5" i="24"/>
  <c r="B4" i="24"/>
  <c r="B2" i="24"/>
  <c r="D25" i="12"/>
  <c r="D24" i="12"/>
  <c r="B27" i="12"/>
  <c r="B28" i="12"/>
  <c r="E24" i="23"/>
  <c r="E25" i="23"/>
  <c r="E26" i="23"/>
  <c r="E27" i="23"/>
  <c r="E28" i="23"/>
  <c r="E29" i="23"/>
  <c r="E30" i="23"/>
  <c r="E31" i="23"/>
  <c r="E32" i="23"/>
  <c r="E33" i="23"/>
  <c r="E23" i="23"/>
  <c r="B33" i="23"/>
  <c r="B32" i="23"/>
  <c r="B31" i="23"/>
  <c r="B30" i="23"/>
  <c r="B29" i="23"/>
  <c r="B28" i="23"/>
  <c r="B27" i="23"/>
  <c r="B26" i="23"/>
  <c r="B25" i="23"/>
  <c r="B24" i="23"/>
  <c r="B23" i="23"/>
  <c r="D11" i="23"/>
  <c r="C11" i="23"/>
  <c r="C10" i="23"/>
  <c r="B8" i="23"/>
  <c r="B7" i="23"/>
  <c r="B6" i="23"/>
  <c r="B5" i="23"/>
  <c r="B4" i="23"/>
  <c r="B2" i="23"/>
  <c r="B31" i="6"/>
  <c r="D20" i="15"/>
  <c r="D23" i="15"/>
  <c r="D24" i="15"/>
  <c r="D21" i="15"/>
  <c r="D25" i="15"/>
  <c r="D26" i="15"/>
  <c r="B29" i="15"/>
  <c r="B30" i="15"/>
  <c r="B28" i="15"/>
  <c r="D24" i="20"/>
  <c r="B4" i="20"/>
  <c r="B5" i="20"/>
  <c r="B6" i="20"/>
  <c r="B7" i="20"/>
  <c r="B24" i="20"/>
  <c r="B23" i="20"/>
  <c r="D11" i="20"/>
  <c r="C11" i="20"/>
  <c r="C10" i="20"/>
  <c r="B8" i="20"/>
  <c r="B2" i="20"/>
  <c r="B26" i="14"/>
  <c r="B27" i="14"/>
  <c r="B25" i="14"/>
  <c r="B24" i="14"/>
  <c r="D11" i="14"/>
  <c r="B23" i="14"/>
  <c r="B23" i="12"/>
  <c r="B23" i="6"/>
  <c r="D17" i="15"/>
  <c r="D18" i="15"/>
  <c r="D16" i="15"/>
  <c r="B16" i="15"/>
  <c r="B24" i="15"/>
  <c r="B25" i="15"/>
  <c r="B26" i="15"/>
  <c r="B23" i="15"/>
  <c r="B17" i="15"/>
  <c r="B18" i="15"/>
  <c r="B33" i="15"/>
  <c r="B20" i="15"/>
  <c r="B21" i="15"/>
  <c r="B32" i="15"/>
  <c r="C8" i="15"/>
  <c r="B8" i="15"/>
  <c r="B2" i="15"/>
  <c r="B3" i="15"/>
  <c r="B4" i="15"/>
  <c r="B6" i="15"/>
  <c r="B2" i="12"/>
  <c r="C11" i="14"/>
  <c r="C10" i="14"/>
  <c r="B8" i="14"/>
  <c r="B7" i="14"/>
  <c r="B6" i="14"/>
  <c r="B5" i="14"/>
  <c r="B4" i="14"/>
  <c r="B2" i="14"/>
  <c r="B26" i="12"/>
  <c r="B25" i="12"/>
  <c r="B24" i="12"/>
  <c r="F11" i="12"/>
  <c r="D11" i="12"/>
  <c r="C11" i="12"/>
  <c r="C10" i="12"/>
  <c r="B8" i="12"/>
  <c r="B7" i="12"/>
  <c r="B6" i="12"/>
  <c r="B5" i="12"/>
  <c r="B4" i="12"/>
  <c r="B2" i="6"/>
  <c r="B33" i="6"/>
  <c r="B32" i="6"/>
  <c r="B30" i="6"/>
  <c r="B29" i="6"/>
  <c r="B28" i="6"/>
  <c r="B27" i="6"/>
  <c r="B26" i="6"/>
  <c r="B25" i="6"/>
  <c r="B24" i="6"/>
  <c r="F11" i="6"/>
  <c r="D11" i="6"/>
  <c r="C11" i="6"/>
  <c r="C10" i="6"/>
  <c r="B8" i="6"/>
  <c r="B7" i="6"/>
  <c r="B6" i="6"/>
  <c r="B5" i="6"/>
  <c r="B4" i="6"/>
  <c r="F12" i="6"/>
  <c r="F13" i="6"/>
  <c r="F14" i="6"/>
  <c r="F15" i="6"/>
  <c r="F16" i="6"/>
  <c r="F17" i="6"/>
  <c r="F18" i="6"/>
  <c r="F19" i="6"/>
  <c r="F20" i="6"/>
  <c r="F21" i="6"/>
  <c r="D26" i="6"/>
  <c r="D30" i="6"/>
  <c r="D24" i="6"/>
  <c r="D25" i="6"/>
  <c r="D27" i="6"/>
  <c r="D28" i="6"/>
  <c r="D29" i="6"/>
</calcChain>
</file>

<file path=xl/sharedStrings.xml><?xml version="1.0" encoding="utf-8"?>
<sst xmlns="http://schemas.openxmlformats.org/spreadsheetml/2006/main" count="724" uniqueCount="302">
  <si>
    <t>szórás</t>
  </si>
  <si>
    <t>átlag</t>
  </si>
  <si>
    <t>Vérkáliumszint (mmol/L)</t>
  </si>
  <si>
    <t>Valóban jelentős a gyógyszer (mellék)hatása?</t>
  </si>
  <si>
    <t>Kezelés előtt</t>
  </si>
  <si>
    <t>Kezelés után</t>
  </si>
  <si>
    <t>Van-e jelentős eltérés a normális 4,25 mmol/L értéktől?</t>
  </si>
  <si>
    <t>Meg szeretnénk vizsgálni, hogy a Basedow-kórban szenvedő betegek vérkáliumszintje segíthet-e a diagnózis felállításában.</t>
  </si>
  <si>
    <t>Ennek céljából megmértük tíz Basedow-kórban szenvedő beteg és tíz egészséges ember vérkáliumszintjét.</t>
  </si>
  <si>
    <t>Van-e jelentős eltérés?</t>
  </si>
  <si>
    <t>Ennek céljából megmértük tíz Behçet-kórban szenvedő beteg vérkáliumszintjét.</t>
  </si>
  <si>
    <t>Ennek megerősítésére egy csoporton vizsgálatot végeztünk: meghatároztuk a kezelés előtti és utáni vérkáliumszintet.</t>
  </si>
  <si>
    <t>Meg szeretnénk vizsgálni, hogy a Creutzfeldt–Jakob-kórban szenvedő betegek vérkáliumszintje segíthet-e a diagnózis felállításában.</t>
  </si>
  <si>
    <t>Ennek céljából megmértük tíz Creutzfeldt–Jakob-kórban szenvedő beteg és tíz egészséges ember vérkáliumszintjét.</t>
  </si>
  <si>
    <t>szignifikanciaszint: 5%</t>
  </si>
  <si>
    <t>elemszám</t>
  </si>
  <si>
    <t>Eltérések</t>
  </si>
  <si>
    <t>standard hiba</t>
  </si>
  <si>
    <t>ismeretlen</t>
  </si>
  <si>
    <t>p_minta &lt; p_krit</t>
  </si>
  <si>
    <t>H_0 elvetve</t>
  </si>
  <si>
    <r>
      <t xml:space="preserve">Válassz a legördülő listából egy nyelvet! </t>
    </r>
    <r>
      <rPr>
        <sz val="11"/>
        <color rgb="FFFF6600"/>
        <rFont val="Calibri"/>
        <family val="2"/>
        <charset val="238"/>
        <scheme val="minor"/>
      </rPr>
      <t>Wahl eine Sprache aus der herunterrollenden Liste!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FF"/>
        <rFont val="Calibri"/>
        <family val="2"/>
        <charset val="238"/>
        <scheme val="minor"/>
      </rPr>
      <t>Choose a language from the drop-down list.</t>
    </r>
  </si>
  <si>
    <t>magyar</t>
  </si>
  <si>
    <t>deutsch</t>
  </si>
  <si>
    <t>English</t>
  </si>
  <si>
    <t>Tartalomjegyzék</t>
  </si>
  <si>
    <t>Inhalt</t>
  </si>
  <si>
    <t>Contents</t>
  </si>
  <si>
    <t>Excelfüggvények használata</t>
  </si>
  <si>
    <t>Anwendung der Excelfunktionen</t>
  </si>
  <si>
    <t>How to use Excel functions</t>
  </si>
  <si>
    <t>Függvények ábrázolása, függvény illesztése mérési adatokra</t>
  </si>
  <si>
    <t>Darstellung von Funktionen, Anpassung von Funktionen an gemessenen Daten</t>
  </si>
  <si>
    <t>Displaying functions, fitting a function to measured data</t>
  </si>
  <si>
    <t>Gyakoriságok meghatározása és ábrázolása</t>
  </si>
  <si>
    <t>Bestimmung und Darstellung von Häufigkeiten</t>
  </si>
  <si>
    <t>Determining and displaying frequencies</t>
  </si>
  <si>
    <t>Minta paramétereinek meghatározása teljes mintából</t>
  </si>
  <si>
    <t>Bestimmung von Stichprobenparametern aus gesamter Stichprobe.</t>
  </si>
  <si>
    <t>Determining sample parameters from whole sample</t>
  </si>
  <si>
    <t>Minta paramétereinek meghatározása gyakorisági eloszlásból</t>
  </si>
  <si>
    <t>Bestimmung von Stichprobenparametern aus Häufigkeitsverteilung</t>
  </si>
  <si>
    <t>Determining sample parameters from frequency distribution</t>
  </si>
  <si>
    <t>Valószínűségi eloszlás paramétereinek meghatározása</t>
  </si>
  <si>
    <t>Bestimmung der Parameter von Wahrscheinlichkeitsverteilungen</t>
  </si>
  <si>
    <t>Determining the parameters of probability distributions</t>
  </si>
  <si>
    <t>Elméleti eloszlás paramétereinek és intervallumainak becslése teljes mintából</t>
  </si>
  <si>
    <t>Schätzung der Parameter und Intervallen von Wahrscheinlichkeitsverteilungen aus gesamter Stichprobe</t>
  </si>
  <si>
    <t>Estimating the parameters and intervals of theoretical distributions from whole sample</t>
  </si>
  <si>
    <t>Elméleti eloszlás paramétereinek és intervallumainak becslése minta gyakorisági eloszlása alapján</t>
  </si>
  <si>
    <t>Schätzung der Parameter und Intervallen von Wahrscheinlichkeitsverteilungen aus der Häufigkeitsverteilung einer Stichprobe</t>
  </si>
  <si>
    <t>Estimating the parameters and intervals of theoretical distributions from frequency distribution of a sample</t>
  </si>
  <si>
    <t>Valószínűségszámítás diszkrét eloszlású valószínűségi változókkal</t>
  </si>
  <si>
    <t>Wahrscheinlichkeitsrechnung mit diskreten Zufallsvariablen</t>
  </si>
  <si>
    <t>Probability calculus with discrete random variables</t>
  </si>
  <si>
    <t>Student-féle t-próba</t>
  </si>
  <si>
    <t>Student t-Probe</t>
  </si>
  <si>
    <t>Student's t-test</t>
  </si>
  <si>
    <t>Egy immunszupresszáns gyógyszer klinikai vizsgálata során felmerült a gyanú, hogy jelentős mértékben befolyásolja a vér káliumszintjét.</t>
  </si>
  <si>
    <t>To verify this, a survey was carried out on a group: we measured the blood potassium level before and after treatment.</t>
  </si>
  <si>
    <t>Does the medicine indeed have a significant (side-) effect?</t>
  </si>
  <si>
    <t>level of significance: 5%</t>
  </si>
  <si>
    <t>Blood potassium level (mmol/L)</t>
  </si>
  <si>
    <t>Before treatment</t>
  </si>
  <si>
    <t>After treatment</t>
  </si>
  <si>
    <t>Deviations</t>
  </si>
  <si>
    <t>Abweichungen</t>
  </si>
  <si>
    <t>Nach der Behandlung</t>
  </si>
  <si>
    <t>Vor der Behandlung</t>
  </si>
  <si>
    <t>Blutkaliumspiegel (mmol/L)</t>
  </si>
  <si>
    <t>Signifikanzniveau: 5%</t>
  </si>
  <si>
    <t>Írd be a kért értékeket a zöld cellákba!</t>
  </si>
  <si>
    <t>Gib die gefragte Werte in den grünen Zellen!</t>
  </si>
  <si>
    <t>Give the asked values in the green cells.</t>
  </si>
  <si>
    <t>n</t>
  </si>
  <si>
    <t>t</t>
  </si>
  <si>
    <t>szabadsági fokok száma</t>
  </si>
  <si>
    <t>kérdés</t>
  </si>
  <si>
    <t>nullhipotézis</t>
  </si>
  <si>
    <t>alternatív hipotézis (ellenhipotézis)</t>
  </si>
  <si>
    <t>a minta t-értéke (képlettel)</t>
  </si>
  <si>
    <t>Während der klinischen Studie eines Medikamentes erregt sich der Verdacht, dass es den Blutkaliumspiegel bedeutend beeinflußt.</t>
  </si>
  <si>
    <t>Um diesen zu überprüfen, wurde eine Studie auf eine Gruppe durchgeführt: der Blutkaliumspiegel wurde vor und nach der Behandlung bestimmt.</t>
  </si>
  <si>
    <t>Hat das Medikament wirklich eine bedeutende (Neben-)Wirkung?</t>
  </si>
  <si>
    <t>Frage</t>
  </si>
  <si>
    <t>Nullhypothese</t>
  </si>
  <si>
    <t>Alternativhypothese</t>
  </si>
  <si>
    <t>Datenanzahl</t>
  </si>
  <si>
    <t>Freiheitsgradanzahl</t>
  </si>
  <si>
    <t>Mittelwert</t>
  </si>
  <si>
    <t>Standardabweichung</t>
  </si>
  <si>
    <t>Standardfehler</t>
  </si>
  <si>
    <t>t-Wert der Stichprobe (mit Formel)</t>
  </si>
  <si>
    <t>zweiseitiger p(t)-Wert der Stichprobe (T.VERT.2S)</t>
  </si>
  <si>
    <t>zweiseitiger p(t)-Wert der Stichprobe (T.TEST)</t>
  </si>
  <si>
    <t>t-Wert der Stichprobe (T.INV.2S)</t>
  </si>
  <si>
    <t>Typ des möglichen Entscheidungsfehlers</t>
  </si>
  <si>
    <t>Wkeit des Fehlers</t>
  </si>
  <si>
    <t>unbekannt</t>
  </si>
  <si>
    <t>question</t>
  </si>
  <si>
    <t>null hypothesis</t>
  </si>
  <si>
    <t>alternative hypothesis</t>
  </si>
  <si>
    <t>data count</t>
  </si>
  <si>
    <t>number of degrees of freedom</t>
  </si>
  <si>
    <t>mean</t>
  </si>
  <si>
    <t>standard deviation</t>
  </si>
  <si>
    <t>standard error</t>
  </si>
  <si>
    <t>sample t-value (with formula)</t>
  </si>
  <si>
    <t>two-sided sample p(t)-value (T.DIST.2T)</t>
  </si>
  <si>
    <t>two-sided sample p(t)-value (T.TEST)</t>
  </si>
  <si>
    <t>sample t-value (T.INV.2S)</t>
  </si>
  <si>
    <t>lehetséges döntési hiba típusa</t>
  </si>
  <si>
    <t>hiba valószínűsége</t>
  </si>
  <si>
    <t>possible decision error</t>
  </si>
  <si>
    <t>probability of the error</t>
  </si>
  <si>
    <t>unknown</t>
  </si>
  <si>
    <r>
      <rPr>
        <i/>
        <sz val="11"/>
        <color theme="1"/>
        <rFont val="Calibri"/>
        <family val="2"/>
        <charset val="238"/>
        <scheme val="minor"/>
      </rPr>
      <t>df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1</t>
    </r>
  </si>
  <si>
    <r>
      <rPr>
        <i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)</t>
    </r>
  </si>
  <si>
    <t>A mért adatok a C és D oszlopokban találhatók. Feltesszük, hogy a változó eloszlása normális.</t>
  </si>
  <si>
    <t>Die gemessenen Daten sind in Spalten C und D befindlich. Es ist angenommen, dass die Variable normalverteilt ist.</t>
  </si>
  <si>
    <t>The measured data can be found in columns C and D. The variable is supposed to be normally distributed.</t>
  </si>
  <si>
    <t>a minta kétszélű p(t)-értéke (T.ELOSZLÁS.2SZ)</t>
  </si>
  <si>
    <t>a minta kétszélű p(t)-értéke (T.PRÓB)</t>
  </si>
  <si>
    <t>a minta t-értéke (T.INVERZ.2SZ)</t>
  </si>
  <si>
    <t>Betegek adatai</t>
  </si>
  <si>
    <t>Daten der Kranken</t>
  </si>
  <si>
    <t>Data of ill people</t>
  </si>
  <si>
    <t>Gibt es eine bedeutende Abweichung?</t>
  </si>
  <si>
    <t>Is there a significant deviation?</t>
  </si>
  <si>
    <t>Az eltérés nem jelentős (véletlen hiba okozza).</t>
  </si>
  <si>
    <t>Die Abweichung ist nicht bedeutend (sie ist wegen zufälliges Fehlers).</t>
  </si>
  <si>
    <t>The deviation is not significant (it is due to random error).</t>
  </si>
  <si>
    <t>Az eltérés jelentős (rendszeres eltérés okozza).</t>
  </si>
  <si>
    <t>Die Abweichung ist bedeutend (sie ist wegen systematischer Abweichung).</t>
  </si>
  <si>
    <t>The deviation is significant (it is due to systematic deviation).</t>
  </si>
  <si>
    <t>A Behçet-kórban szenvedők értéke lényegesen eltér a referenciaértéktől (nagyobb).</t>
  </si>
  <si>
    <t>Die Werte der Behçet-Kranken weicht vom Referenzwert bedeutend ab (es ist größer).</t>
  </si>
  <si>
    <t>The values of Behçet-patients deviates significantly from the reference value (it is greater).</t>
  </si>
  <si>
    <t>p_Stichprobe &lt; p_kritisch</t>
  </si>
  <si>
    <t>p_smaple &lt; p_crit</t>
  </si>
  <si>
    <t>H_0 wird abgelehnt</t>
  </si>
  <si>
    <t>H_0 is rejected</t>
  </si>
  <si>
    <t>elsőfajú hiba (alfa)</t>
  </si>
  <si>
    <t>Fehler erster Art (Alpha)</t>
  </si>
  <si>
    <t>error of the first kind (alpha)</t>
  </si>
  <si>
    <t>A mért adatok a C oszlopban találhatók. Feltesszük, hogy a változó eloszlása normális.</t>
  </si>
  <si>
    <t>Die gemessenen Daten sind in Spalte C befindlich. Es ist angenommen, dass die Variable normalverteilt ist.</t>
  </si>
  <si>
    <t>The measured data can be found in column C. The variable is supposed to be normally distributed.</t>
  </si>
  <si>
    <t>During the clinical trial of an immunosupressant drug the suspicion raised that it significantly influences blood potassium level.</t>
  </si>
  <si>
    <t>Wir wollen untersuchen, ob der Blutkaliumspiegel in der Diagnose des Morbus Behçet anwendbar ist.</t>
  </si>
  <si>
    <t>Meg szeretnénk vizsgálni, hogy a Behçet-kór diagnózisának felállításában felhasználható-e a vér káliumszintje.</t>
  </si>
  <si>
    <t>We would like to investigate if the blood potassium level would be useful in the diagnosis of Behçet's disease.</t>
  </si>
  <si>
    <t>Deshalb maßen wir den Blutkaliumspiegel von zehn Morbus-Behçet-Patienten.</t>
  </si>
  <si>
    <t>Gibt es eine bedeutende Abweichung von dem 4,25 mmol/L Referenzwert?</t>
  </si>
  <si>
    <t>Is there a significant deviation from the 4.25 mmol/L reference value?</t>
  </si>
  <si>
    <t>As part of this investigation we measured the blood potassium concentration of ten Behçet's disease patients.</t>
  </si>
  <si>
    <t>Wir wollen untersuchen, ob der Blutkaliumspiegel in der Diagnose des Morbus Basedow anwendbar ist.</t>
  </si>
  <si>
    <t>Deshalb maßen wir den Blutkaliumspiegel von zehn Morbus-Basedow-Patienten und zehn gesunden Personen.</t>
  </si>
  <si>
    <t>We would like to investigate if the blood potassium level would be useful in the diagnosis of Graves' disease.</t>
  </si>
  <si>
    <t>As part of this investigation we measured the blood potassium concentration of ten Graves' disease patients as well as ten healthy persons.</t>
  </si>
  <si>
    <t>Kranke</t>
  </si>
  <si>
    <t>Gesunde</t>
  </si>
  <si>
    <t>Az illesztett egyenes meredeksége lényegesen eltér 0-tól.</t>
  </si>
  <si>
    <t>glicerinkoncentráció (c) [mol/L]</t>
  </si>
  <si>
    <t>törésmutató (n)</t>
  </si>
  <si>
    <t>Különböző koncentrációjú glicerinoldatok törésmutatóit mértük meg.</t>
  </si>
  <si>
    <t>Határozd meg a mérési pontokra legjobban illeszkedő egyenes paramétereit, illetve a korrelációs és determinációs együtthatót!</t>
  </si>
  <si>
    <t>meredekség</t>
  </si>
  <si>
    <t>a</t>
  </si>
  <si>
    <t>b</t>
  </si>
  <si>
    <t>R</t>
  </si>
  <si>
    <r>
      <rPr>
        <i/>
        <sz val="11"/>
        <color theme="1"/>
        <rFont val="Calibri"/>
        <family val="2"/>
        <charset val="238"/>
        <scheme val="minor"/>
      </rPr>
      <t>R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</si>
  <si>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korrelációs együttható</t>
  </si>
  <si>
    <t>determinációs együttható</t>
  </si>
  <si>
    <t>alternatív hipotézis</t>
  </si>
  <si>
    <t>y-tengelymetszet</t>
  </si>
  <si>
    <t>Van-e szignifikáns korreláció y és x között?</t>
  </si>
  <si>
    <r>
      <rPr>
        <i/>
        <sz val="11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= 0</t>
    </r>
  </si>
  <si>
    <t>elemszám (párok száma!)</t>
  </si>
  <si>
    <t>minta t-értéke</t>
  </si>
  <si>
    <t>We measured the refractive index of glycerol solutions with various concentrations.</t>
  </si>
  <si>
    <t>Determine the parameters of the best fitting line, as well as the coefficients of correlation and determination.</t>
  </si>
  <si>
    <t>Bestimme die Parameter der sich an die Messpunkte am besten anpassenden Gerade, bzw. den Korrelationskoeffizient und das Bestimmtheitsmaß.</t>
  </si>
  <si>
    <t>Wir maßen die Brechzahl von Glycerinlösungen verschiedener Konzentrationen.</t>
  </si>
  <si>
    <t>glycerol concentration (c) [mol/L]</t>
  </si>
  <si>
    <t>Brechzahl</t>
  </si>
  <si>
    <t>refracive index</t>
  </si>
  <si>
    <t>Steigung</t>
  </si>
  <si>
    <t>Y-Achsenabschnitt</t>
  </si>
  <si>
    <t>slope (increment, gradient)</t>
  </si>
  <si>
    <t>y axis intercept</t>
  </si>
  <si>
    <t>coefficient of correlation</t>
  </si>
  <si>
    <t>coefficient of determination</t>
  </si>
  <si>
    <t>Glycerinkonzent-ration (c) [mol/L]</t>
  </si>
  <si>
    <t>Az illesztett egyenes meredeksége 0 (vagy attól csak véletlenül tér el).</t>
  </si>
  <si>
    <t>alternative Hypothese</t>
  </si>
  <si>
    <t>Gibt es bedeutende Korrelation zwischen y und x?</t>
  </si>
  <si>
    <t>Die Steigung der angepassten Linie ist 0 (oder weicht davon ab nur wegen Zufall)</t>
  </si>
  <si>
    <t>Die Steigung der angepassten Linie weicht bedeutend von 0 ab.</t>
  </si>
  <si>
    <t>Datenanzahl (Anzahl der Paare!)</t>
  </si>
  <si>
    <t>Freihetsgrad</t>
  </si>
  <si>
    <t>Stichproben-t-Wert</t>
  </si>
  <si>
    <t>próba típusa</t>
  </si>
  <si>
    <t>egymintás t-próba (valódi)</t>
  </si>
  <si>
    <t>Typ des Tests</t>
  </si>
  <si>
    <t>test type</t>
  </si>
  <si>
    <t>one sample t-test (real)</t>
  </si>
  <si>
    <t>Einstichproben t-Test (echt)</t>
  </si>
  <si>
    <t>eltérések átlaga = átlagok eltérése</t>
  </si>
  <si>
    <t>Mittelwert der Abweichungen = Abweichung der Mittelwerte</t>
  </si>
  <si>
    <t>mean of deviations = deviation of the means</t>
  </si>
  <si>
    <r>
      <rPr>
        <i/>
        <sz val="11"/>
        <color theme="1"/>
        <rFont val="Calibri"/>
        <family val="2"/>
        <charset val="238"/>
        <scheme val="minor"/>
      </rPr>
      <t>(x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– x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)</t>
    </r>
    <r>
      <rPr>
        <vertAlign val="sub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x</t>
    </r>
    <r>
      <rPr>
        <i/>
        <vertAlign val="subscript"/>
        <sz val="11"/>
        <color theme="1"/>
        <rFont val="Calibri"/>
        <family val="2"/>
        <charset val="238"/>
        <scheme val="minor"/>
      </rPr>
      <t>m2</t>
    </r>
    <r>
      <rPr>
        <sz val="11"/>
        <color theme="1"/>
        <rFont val="Calibri"/>
        <family val="2"/>
        <charset val="238"/>
        <scheme val="minor"/>
      </rPr>
      <t xml:space="preserve"> – </t>
    </r>
    <r>
      <rPr>
        <i/>
        <sz val="11"/>
        <color theme="1"/>
        <rFont val="Calibri"/>
        <family val="2"/>
        <charset val="238"/>
        <scheme val="minor"/>
      </rPr>
      <t>x</t>
    </r>
    <r>
      <rPr>
        <i/>
        <vertAlign val="subscript"/>
        <sz val="11"/>
        <color theme="1"/>
        <rFont val="Calibri"/>
        <family val="2"/>
        <charset val="238"/>
        <scheme val="minor"/>
      </rPr>
      <t>m1</t>
    </r>
  </si>
  <si>
    <t>Referenciaérték (μ)</t>
  </si>
  <si>
    <t>Referenzwert (μ)</t>
  </si>
  <si>
    <t>Reference value (μ)</t>
  </si>
  <si>
    <t>szignifikanciaszint: 2%</t>
  </si>
  <si>
    <t>Signifikanzniveau: 2%</t>
  </si>
  <si>
    <t>level of significance: 2%</t>
  </si>
  <si>
    <t>vérkáliumszint (mmol/L)</t>
  </si>
  <si>
    <t>beteg</t>
  </si>
  <si>
    <t>egészséges</t>
  </si>
  <si>
    <t>blood potassium level (mmol/L)</t>
  </si>
  <si>
    <t>healthy</t>
  </si>
  <si>
    <t>ill</t>
  </si>
  <si>
    <t>Wir wollen untersuchen, ob der Blutkaliumspiegel in der Diagnose der Creutzfeldt-Jakob-Krankheit anwendbar ist.</t>
  </si>
  <si>
    <t>Deshalb maßen wir den Blutkaliumspiegel von zehn Creutzfeldt-Jakob-Kranken und zehn gesunden Personen.</t>
  </si>
  <si>
    <t>We would like to investigate if the blood potassium level would be useful in the diagnosis of Creutzfeldt–Jakob disease.</t>
  </si>
  <si>
    <t>As part of this investigation we measured the blood potassium concentration of ten Creutzfeldt–Jakob disease patients as well as ten healthy persons.</t>
  </si>
  <si>
    <t>szignifikanciaszint: 4%</t>
  </si>
  <si>
    <t>Signifikanzniveau: 4%</t>
  </si>
  <si>
    <t>level of significance: 4%</t>
  </si>
  <si>
    <t>Is there a significant correlation between y and x?</t>
  </si>
  <si>
    <t>The slope of the fitted linear is 0 (or deviates from it only due to sampling error).</t>
  </si>
  <si>
    <t>The slope of the fitted linear differs from 0 significantly.</t>
  </si>
  <si>
    <t>data count (number of pairs)</t>
  </si>
  <si>
    <t>sample t-value</t>
  </si>
  <si>
    <t>two-tailed sample p(t)-value</t>
  </si>
  <si>
    <t>zweisetige Stichproben-p(t)-Wert</t>
  </si>
  <si>
    <t>minta kétszélű p(t)-értéke</t>
  </si>
  <si>
    <t>Korrelationskoeffizient</t>
  </si>
  <si>
    <t>Bestimmtheitsmaß (auch: Determinationskoeffizient)</t>
  </si>
  <si>
    <t>Szignifikáns-e a törésmutatók és koncentrációk közötti korreláció? Legyen a szignifikanciaszint 3%.</t>
  </si>
  <si>
    <t>Ist die Korrelation zwischen den Brechzahlen und den Konzentrationen bedeutend? Sei das Signifikanzniveau 3%.</t>
  </si>
  <si>
    <t>a minta kétszélű p(t)-értéke</t>
  </si>
  <si>
    <t>zweiseitiger p(t)-Wert der Stichprobe</t>
  </si>
  <si>
    <t>two-sided sample p(t)-value</t>
  </si>
  <si>
    <t>elvetjük a nullhipotézist? (igen=1, nem=0)</t>
  </si>
  <si>
    <t>lehnen wi die Nullhypothese ab? (ja=1, nein=0)</t>
  </si>
  <si>
    <t>do we reject the null hypothese? (yes=1, no=0)</t>
  </si>
  <si>
    <t>van mellékhatás? (igen=1, nem=0)</t>
  </si>
  <si>
    <t>gibt es eine Nebenwirkung? (ja=1, nein=0)</t>
  </si>
  <si>
    <t>is there a side effect? (ja=1, nein=0)</t>
  </si>
  <si>
    <t>lehetséges döntési hiba típusa (α=1, β=2)</t>
  </si>
  <si>
    <t>Typ des möglichen Entscheidungsfehlers (α=1, β=2)</t>
  </si>
  <si>
    <t>possible decision error (α=1, β=2)</t>
  </si>
  <si>
    <t>t1</t>
  </si>
  <si>
    <t>SE</t>
  </si>
  <si>
    <t>s, SD</t>
  </si>
  <si>
    <t>a minta t-értéke</t>
  </si>
  <si>
    <t>t-Wert der Stichprobe</t>
  </si>
  <si>
    <t>Szignifikanciaszint: 5%</t>
  </si>
  <si>
    <t>Level of significance: 5%</t>
  </si>
  <si>
    <t>Használható a vérkáliumszint a Behçet-kór diagnózisában? (igen=1, nem=0)</t>
  </si>
  <si>
    <t>Kann der Blutkaliumspiegel bei der Diagnose vom Morbus Behçet benutzt werden? (ja=1, nein=0)</t>
  </si>
  <si>
    <t>Can the blood potassium level be used in the diagnosis of the Behçet disease? (yes=1, no=0)</t>
  </si>
  <si>
    <t>Használható a vérkáliumszint a Baswdow-kór diagnózisában? (igen=1, nem=0)</t>
  </si>
  <si>
    <t>Kann der Blutkaliumspiegel bei der Diagnose vom Morbus Basedow benutzt werden? (ja=1, nein=0)</t>
  </si>
  <si>
    <t>Can the blood potassium level be used in the diagnosis of the Graves' disease? (yes=1, no=0)</t>
  </si>
  <si>
    <t>we are using always the type 3 (Welch's) t-test regardless the sample variances</t>
  </si>
  <si>
    <t>wir benutzen immer den Typ 3 (d.h. Welch) t-Test unabhängig von den Stichprobenvarianzen</t>
  </si>
  <si>
    <t>t2</t>
  </si>
  <si>
    <t>mindig a 3. típusú (Welch-féle) t-próbát használjuk, függetlenül a mintaszórásoktól</t>
  </si>
  <si>
    <t>megtartjuk a nullhipotézist? (igen=1, nem=0)</t>
  </si>
  <si>
    <t>lehnen wir die Nullhypothese ab? (ja=1, nein=0)</t>
  </si>
  <si>
    <t>nehmen wir die Nullhypothese an? (ja=1, nein=0)</t>
  </si>
  <si>
    <t>do we keep the null hypothesis? (yes=1, no=0)</t>
  </si>
  <si>
    <t>do we reject the null hypothesis? (yes=1, no=0)</t>
  </si>
  <si>
    <t>Használható a vérkáliumszint a Creutzfeldt–Jakob-kór diagnózisában? (igen=1, nem=0)</t>
  </si>
  <si>
    <t>Kann der Blutkaliumspiegel bei der Diagnose der Creutzfeldt–Jakob-Krankheit benutzt werden? (ja=1, nein=0)</t>
  </si>
  <si>
    <t>Can the blood potassium level be used in the diagnosis of Creutzfeldt–Jakob disease? (yes=1, no=0)</t>
  </si>
  <si>
    <t>két független minta esetén mindig a 3. típusú (Welch-féle) t-próbát használjuk, függetlenül a mintaszórásoktól</t>
  </si>
  <si>
    <t>im Falle von zwei unabhängigen Stichproben wir benutzen immer den Typ 3 (d.h. Welch) t-Test unabhängig von den Stichprobenvarianzen</t>
  </si>
  <si>
    <t>in case of two independent samples we are always using the type 3 (Welch's) t-test regardless the sample variances</t>
  </si>
  <si>
    <t>Is the correlation between refractive indices and concentrations significant? Let the level of significance be 3%.</t>
  </si>
  <si>
    <t>Jelentősen eltér a meredekség 0-tól? (igen=1, nem=0)</t>
  </si>
  <si>
    <t>Unterscheidet sich die Steigung bedeutend vom 0? (ja=1, nein=0)</t>
  </si>
  <si>
    <t>Does the slope differ significantly from 0? (yes=1, no=0)</t>
  </si>
  <si>
    <t>find n if c =</t>
  </si>
  <si>
    <t>find c if n =</t>
  </si>
  <si>
    <t>hipotézisvizsgálat típusa:</t>
  </si>
  <si>
    <t>Typ des Hypothesentests:</t>
  </si>
  <si>
    <t>type of hypothesis test</t>
  </si>
  <si>
    <t>tr</t>
  </si>
  <si>
    <t>Berechne n wenn c =</t>
  </si>
  <si>
    <t>Berechne c wenn n =</t>
  </si>
  <si>
    <t>Számold ki n-t, ha c =</t>
  </si>
  <si>
    <t>Számold ki c-t, ha n =</t>
  </si>
  <si>
    <r>
      <rPr>
        <b/>
        <i/>
        <sz val="11"/>
        <color theme="1"/>
        <rFont val="Calibri"/>
        <scheme val="minor"/>
      </rPr>
      <t>df</t>
    </r>
    <r>
      <rPr>
        <b/>
        <sz val="11"/>
        <color theme="1"/>
        <rFont val="Calibri"/>
        <family val="2"/>
        <charset val="238"/>
        <scheme val="minor"/>
      </rPr>
      <t xml:space="preserve"> = </t>
    </r>
    <r>
      <rPr>
        <b/>
        <i/>
        <sz val="11"/>
        <color theme="1"/>
        <rFont val="Calibri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 xml:space="preserve"> – 2</t>
    </r>
  </si>
  <si>
    <r>
      <rPr>
        <i/>
        <sz val="11"/>
        <color theme="1"/>
        <rFont val="Calibri"/>
        <family val="2"/>
        <charset val="238"/>
        <scheme val="minor"/>
      </rP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≠ 0</t>
    </r>
  </si>
  <si>
    <t>ebben a képletben t abszolútértékét kell használni!</t>
  </si>
  <si>
    <t>man muss den Betrag von t in dieser Formel benutzen!</t>
  </si>
  <si>
    <t>you have to use the absolute value of t in this formula!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</si>
</sst>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7030A0"/>
      <name val="Calibri"/>
      <scheme val="minor"/>
    </font>
    <font>
      <b/>
      <sz val="11"/>
      <color rgb="FFFF0000"/>
      <name val="Calibri"/>
      <scheme val="minor"/>
    </font>
    <font>
      <b/>
      <sz val="11"/>
      <color rgb="FF00B050"/>
      <name val="Calibri"/>
      <scheme val="minor"/>
    </font>
    <font>
      <b/>
      <i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4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3" xfId="0" applyFill="1" applyBorder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0" fillId="0" borderId="0" xfId="0" applyFill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1" xfId="0" applyBorder="1"/>
    <xf numFmtId="0" fontId="0" fillId="0" borderId="0" xfId="0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0" fillId="0" borderId="0" xfId="0" quotePrefix="1"/>
    <xf numFmtId="0" fontId="0" fillId="3" borderId="3" xfId="0" applyFill="1" applyBorder="1"/>
    <xf numFmtId="0" fontId="4" fillId="0" borderId="0" xfId="0" applyFont="1"/>
    <xf numFmtId="0" fontId="3" fillId="0" borderId="0" xfId="0" applyFont="1"/>
    <xf numFmtId="0" fontId="0" fillId="0" borderId="0" xfId="0" applyAlignment="1"/>
    <xf numFmtId="0" fontId="6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6" fillId="0" borderId="10" xfId="0" applyFont="1" applyBorder="1" applyAlignment="1" applyProtection="1">
      <alignment wrapText="1"/>
      <protection locked="0"/>
    </xf>
    <xf numFmtId="0" fontId="6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>
      <alignment wrapText="1"/>
    </xf>
    <xf numFmtId="0" fontId="6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6" fillId="0" borderId="0" xfId="0" applyFont="1"/>
    <xf numFmtId="0" fontId="6" fillId="0" borderId="0" xfId="0" applyFont="1" applyFill="1" applyBorder="1" applyProtection="1">
      <protection locked="0"/>
    </xf>
    <xf numFmtId="0" fontId="6" fillId="0" borderId="0" xfId="0" applyFont="1" applyBorder="1"/>
    <xf numFmtId="0" fontId="0" fillId="0" borderId="0" xfId="0" applyFill="1" applyBorder="1" applyAlignment="1"/>
    <xf numFmtId="0" fontId="0" fillId="3" borderId="4" xfId="0" applyFill="1" applyBorder="1" applyAlignment="1">
      <alignment wrapText="1"/>
    </xf>
    <xf numFmtId="0" fontId="6" fillId="3" borderId="3" xfId="0" applyFont="1" applyFill="1" applyBorder="1"/>
    <xf numFmtId="0" fontId="6" fillId="2" borderId="0" xfId="0" applyFont="1" applyFill="1"/>
    <xf numFmtId="0" fontId="0" fillId="0" borderId="1" xfId="0" applyBorder="1" applyAlignment="1">
      <alignment wrapText="1"/>
    </xf>
    <xf numFmtId="0" fontId="0" fillId="0" borderId="0" xfId="0" applyAlignment="1"/>
    <xf numFmtId="0" fontId="0" fillId="3" borderId="4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  <xf numFmtId="0" fontId="0" fillId="4" borderId="2" xfId="0" applyFill="1" applyBorder="1"/>
    <xf numFmtId="0" fontId="9" fillId="4" borderId="2" xfId="0" applyFont="1" applyFill="1" applyBorder="1"/>
    <xf numFmtId="0" fontId="0" fillId="5" borderId="4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6" fillId="2" borderId="0" xfId="0" applyFont="1" applyFill="1" applyAlignment="1">
      <alignment wrapText="1"/>
    </xf>
    <xf numFmtId="0" fontId="0" fillId="2" borderId="0" xfId="0" applyFill="1" applyBorder="1"/>
    <xf numFmtId="0" fontId="0" fillId="3" borderId="4" xfId="0" applyFill="1" applyBorder="1"/>
    <xf numFmtId="0" fontId="0" fillId="0" borderId="1" xfId="0" applyBorder="1" applyAlignment="1">
      <alignment wrapText="1"/>
    </xf>
    <xf numFmtId="0" fontId="1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/>
    <xf numFmtId="0" fontId="6" fillId="2" borderId="0" xfId="0" applyFont="1" applyFill="1" applyBorder="1" applyProtection="1">
      <protection locked="0"/>
    </xf>
    <xf numFmtId="9" fontId="0" fillId="2" borderId="0" xfId="0" applyNumberFormat="1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0" fillId="2" borderId="0" xfId="0" applyFill="1" applyBorder="1" applyAlignment="1"/>
    <xf numFmtId="0" fontId="6" fillId="2" borderId="0" xfId="0" applyFont="1" applyFill="1" applyBorder="1" applyAlignment="1"/>
    <xf numFmtId="0" fontId="0" fillId="2" borderId="0" xfId="0" applyFill="1" applyBorder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0" fillId="4" borderId="3" xfId="0" applyFill="1" applyBorder="1"/>
    <xf numFmtId="0" fontId="9" fillId="4" borderId="3" xfId="0" applyFont="1" applyFill="1" applyBorder="1"/>
    <xf numFmtId="0" fontId="0" fillId="2" borderId="0" xfId="0" applyFill="1" applyAlignment="1"/>
    <xf numFmtId="0" fontId="12" fillId="2" borderId="0" xfId="0" applyFont="1" applyFill="1" applyBorder="1" applyAlignment="1"/>
    <xf numFmtId="0" fontId="12" fillId="4" borderId="1" xfId="0" applyFont="1" applyFill="1" applyBorder="1" applyAlignment="1"/>
    <xf numFmtId="0" fontId="12" fillId="4" borderId="2" xfId="0" applyFont="1" applyFill="1" applyBorder="1" applyAlignment="1"/>
    <xf numFmtId="0" fontId="12" fillId="4" borderId="3" xfId="0" applyFont="1" applyFill="1" applyBorder="1" applyAlignment="1"/>
    <xf numFmtId="0" fontId="0" fillId="4" borderId="0" xfId="0" applyFill="1" applyAlignment="1"/>
    <xf numFmtId="0" fontId="14" fillId="3" borderId="3" xfId="0" applyFont="1" applyFill="1" applyBorder="1"/>
    <xf numFmtId="0" fontId="15" fillId="3" borderId="3" xfId="0" applyFont="1" applyFill="1" applyBorder="1"/>
    <xf numFmtId="0" fontId="16" fillId="3" borderId="3" xfId="0" applyFont="1" applyFill="1" applyBorder="1"/>
    <xf numFmtId="0" fontId="2" fillId="4" borderId="3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2" xfId="0" applyFill="1" applyBorder="1" applyAlignment="1">
      <alignment horizontal="left"/>
    </xf>
    <xf numFmtId="0" fontId="6" fillId="3" borderId="4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quotePrefix="1" applyFont="1"/>
  </cellXfs>
  <cellStyles count="14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</a:t>
            </a:r>
            <a:r>
              <a:rPr lang="en-US" baseline="0"/>
              <a:t> vs. c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'5m'!$C$8</c:f>
              <c:strCache>
                <c:ptCount val="1"/>
                <c:pt idx="0">
                  <c:v>refracive index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6"/>
            <c:spPr>
              <a:ln w="15875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0236281781325623"/>
                  <c:y val="0.3322249427093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/>
                      <a:t>y = </a:t>
                    </a: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0,0014</a:t>
                    </a:r>
                    <a:r>
                      <a:rPr lang="en-US" sz="1200" baseline="0"/>
                      <a:t>x + </a:t>
                    </a:r>
                    <a:r>
                      <a:rPr lang="en-US" sz="1200" baseline="0">
                        <a:solidFill>
                          <a:srgbClr val="00B050"/>
                        </a:solidFill>
                      </a:rPr>
                      <a:t>1,3333</a:t>
                    </a:r>
                    <a:r>
                      <a:rPr lang="en-US" sz="1200" baseline="0"/>
                      <a:t>
R² = </a:t>
                    </a:r>
                    <a:r>
                      <a:rPr lang="en-US" sz="1200" baseline="0">
                        <a:solidFill>
                          <a:srgbClr val="7030A0"/>
                        </a:solidFill>
                      </a:rPr>
                      <a:t>0,8977</a:t>
                    </a:r>
                    <a:endParaRPr lang="en-US" sz="1200">
                      <a:solidFill>
                        <a:srgbClr val="7030A0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rgbClr val="CCFFCC"/>
                </a:solidFill>
                <a:ln>
                  <a:solidFill>
                    <a:srgbClr val="000090"/>
                  </a:solidFill>
                </a:ln>
              </c:spPr>
            </c:trendlineLbl>
          </c:trendline>
          <c:xVal>
            <c:numRef>
              <c:f>'5m'!$B$9:$B$13</c:f>
              <c:numCache>
                <c:formatCode>General</c:formatCode>
                <c:ptCount val="5"/>
                <c:pt idx="0">
                  <c:v>0.0</c:v>
                </c:pt>
                <c:pt idx="1">
                  <c:v>0.2</c:v>
                </c:pt>
                <c:pt idx="2">
                  <c:v>0.45</c:v>
                </c:pt>
                <c:pt idx="3">
                  <c:v>0.8</c:v>
                </c:pt>
                <c:pt idx="4">
                  <c:v>1.2</c:v>
                </c:pt>
              </c:numCache>
            </c:numRef>
          </c:xVal>
          <c:yVal>
            <c:numRef>
              <c:f>'5m'!$C$9:$C$13</c:f>
              <c:numCache>
                <c:formatCode>General</c:formatCode>
                <c:ptCount val="5"/>
                <c:pt idx="0">
                  <c:v>1.333</c:v>
                </c:pt>
                <c:pt idx="1">
                  <c:v>1.3336</c:v>
                </c:pt>
                <c:pt idx="2">
                  <c:v>1.3339</c:v>
                </c:pt>
                <c:pt idx="3">
                  <c:v>1.3345</c:v>
                </c:pt>
                <c:pt idx="4">
                  <c:v>1.3349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403128"/>
        <c:axId val="2145397800"/>
      </c:scatterChart>
      <c:valAx>
        <c:axId val="21454031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 i="1"/>
                  <a:t>c</a:t>
                </a:r>
                <a:r>
                  <a:rPr lang="en-US" sz="1400"/>
                  <a:t> / [mol/L]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5397800"/>
        <c:crosses val="autoZero"/>
        <c:crossBetween val="midCat"/>
      </c:valAx>
      <c:valAx>
        <c:axId val="214539780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 i="1"/>
                </a:pPr>
                <a:r>
                  <a:rPr lang="en-US" sz="1400" i="1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5403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800100</xdr:colOff>
          <xdr:row>13</xdr:row>
          <xdr:rowOff>139700</xdr:rowOff>
        </xdr:from>
        <xdr:to>
          <xdr:col>1</xdr:col>
          <xdr:colOff>2247900</xdr:colOff>
          <xdr:row>19</xdr:row>
          <xdr:rowOff>12700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825500</xdr:colOff>
          <xdr:row>17</xdr:row>
          <xdr:rowOff>101600</xdr:rowOff>
        </xdr:from>
        <xdr:to>
          <xdr:col>1</xdr:col>
          <xdr:colOff>2057400</xdr:colOff>
          <xdr:row>21</xdr:row>
          <xdr:rowOff>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19</xdr:row>
          <xdr:rowOff>165100</xdr:rowOff>
        </xdr:from>
        <xdr:to>
          <xdr:col>8</xdr:col>
          <xdr:colOff>127000</xdr:colOff>
          <xdr:row>24</xdr:row>
          <xdr:rowOff>76200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187739</xdr:colOff>
      <xdr:row>7</xdr:row>
      <xdr:rowOff>132523</xdr:rowOff>
    </xdr:from>
    <xdr:to>
      <xdr:col>11</xdr:col>
      <xdr:colOff>574260</xdr:colOff>
      <xdr:row>20</xdr:row>
      <xdr:rowOff>121478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393700</xdr:colOff>
          <xdr:row>20</xdr:row>
          <xdr:rowOff>38100</xdr:rowOff>
        </xdr:from>
        <xdr:to>
          <xdr:col>7</xdr:col>
          <xdr:colOff>241300</xdr:colOff>
          <xdr:row>24</xdr:row>
          <xdr:rowOff>127000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4" Type="http://schemas.openxmlformats.org/officeDocument/2006/relationships/image" Target="../media/image2.emf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4" Type="http://schemas.openxmlformats.org/officeDocument/2006/relationships/image" Target="../media/image2.emf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01"/>
  <sheetViews>
    <sheetView tabSelected="1" workbookViewId="0">
      <selection activeCell="D2" sqref="D2"/>
    </sheetView>
  </sheetViews>
  <sheetFormatPr baseColWidth="10" defaultColWidth="0" defaultRowHeight="14" customHeight="1" zeroHeight="1" x14ac:dyDescent="0"/>
  <cols>
    <col min="1" max="1" width="8.6640625" customWidth="1"/>
    <col min="2" max="2" width="3.1640625" bestFit="1" customWidth="1"/>
    <col min="3" max="3" width="36.83203125" style="1" customWidth="1"/>
    <col min="4" max="4" width="8.83203125" customWidth="1"/>
    <col min="5" max="12" width="8.6640625" customWidth="1"/>
    <col min="13" max="13" width="41.6640625" style="1" hidden="1" customWidth="1"/>
    <col min="14" max="14" width="44.6640625" style="1" hidden="1" customWidth="1"/>
    <col min="15" max="15" width="43.1640625" style="1" hidden="1" customWidth="1"/>
    <col min="16" max="16384" width="10.83203125" hidden="1"/>
  </cols>
  <sheetData>
    <row r="1" spans="1: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15" ht="44" customHeight="1">
      <c r="A2" s="2"/>
      <c r="B2" s="101" t="s">
        <v>21</v>
      </c>
      <c r="C2" s="102"/>
      <c r="D2" s="4" t="s">
        <v>24</v>
      </c>
      <c r="E2" s="2"/>
      <c r="F2" s="2"/>
      <c r="G2" s="2"/>
      <c r="H2" s="2"/>
      <c r="I2" s="2"/>
      <c r="J2" s="2"/>
      <c r="K2" s="2"/>
      <c r="L2" s="2"/>
      <c r="M2" s="1" t="s">
        <v>22</v>
      </c>
      <c r="N2" s="5" t="s">
        <v>23</v>
      </c>
      <c r="O2" s="6" t="s">
        <v>24</v>
      </c>
    </row>
    <row r="3" spans="1: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N3" s="5"/>
      <c r="O3" s="6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 t="s">
        <v>25</v>
      </c>
      <c r="N4" s="5" t="s">
        <v>26</v>
      </c>
      <c r="O4" s="6" t="s">
        <v>27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28</v>
      </c>
      <c r="N5" s="5" t="s">
        <v>29</v>
      </c>
      <c r="O5" s="6" t="s">
        <v>30</v>
      </c>
    </row>
    <row r="6" spans="1:15" ht="2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 t="s">
        <v>31</v>
      </c>
      <c r="N6" s="5" t="s">
        <v>32</v>
      </c>
      <c r="O6" s="6" t="s">
        <v>33</v>
      </c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 t="s">
        <v>34</v>
      </c>
      <c r="N7" s="5" t="s">
        <v>35</v>
      </c>
      <c r="O7" s="6" t="s">
        <v>36</v>
      </c>
    </row>
    <row r="8" spans="1:15" ht="2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 t="s">
        <v>37</v>
      </c>
      <c r="N8" s="5" t="s">
        <v>38</v>
      </c>
      <c r="O8" s="6" t="s">
        <v>39</v>
      </c>
    </row>
    <row r="9" spans="1:15" ht="2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 t="s">
        <v>40</v>
      </c>
      <c r="N9" s="5" t="s">
        <v>41</v>
      </c>
      <c r="O9" s="6" t="s">
        <v>42</v>
      </c>
    </row>
    <row r="10" spans="1:15" ht="2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 t="s">
        <v>43</v>
      </c>
      <c r="N10" s="5" t="s">
        <v>44</v>
      </c>
      <c r="O10" s="6" t="s">
        <v>45</v>
      </c>
    </row>
    <row r="11" spans="1:15" ht="2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46</v>
      </c>
      <c r="N11" s="5" t="s">
        <v>47</v>
      </c>
      <c r="O11" s="6" t="s">
        <v>48</v>
      </c>
    </row>
    <row r="12" spans="1:15" ht="4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49</v>
      </c>
      <c r="N12" s="5" t="s">
        <v>50</v>
      </c>
      <c r="O12" s="6" t="s">
        <v>51</v>
      </c>
    </row>
    <row r="13" spans="1:15" ht="2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52</v>
      </c>
      <c r="N13" s="5" t="s">
        <v>53</v>
      </c>
      <c r="O13" s="6" t="s">
        <v>54</v>
      </c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55</v>
      </c>
      <c r="N14" s="5" t="s">
        <v>56</v>
      </c>
      <c r="O14" s="6" t="s">
        <v>57</v>
      </c>
    </row>
    <row r="15" spans="1:15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</row>
    <row r="16" spans="1:15" hidden="1"/>
    <row r="17" spans="3:15" hidden="1"/>
    <row r="18" spans="3:15" hidden="1">
      <c r="C18"/>
      <c r="M18"/>
      <c r="N18"/>
      <c r="O18"/>
    </row>
    <row r="19" spans="3:15" hidden="1">
      <c r="C19"/>
      <c r="M19"/>
      <c r="N19"/>
      <c r="O19"/>
    </row>
    <row r="20" spans="3:15" hidden="1">
      <c r="C20"/>
      <c r="M20"/>
      <c r="N20"/>
      <c r="O20"/>
    </row>
    <row r="21" spans="3:15" hidden="1">
      <c r="C21"/>
      <c r="M21"/>
      <c r="N21"/>
      <c r="O21"/>
    </row>
    <row r="22" spans="3:15" hidden="1">
      <c r="C22"/>
      <c r="M22"/>
      <c r="N22"/>
      <c r="O22"/>
    </row>
    <row r="23" spans="3:15" hidden="1">
      <c r="C23"/>
      <c r="M23"/>
      <c r="N23"/>
      <c r="O23"/>
    </row>
    <row r="24" spans="3:15" hidden="1">
      <c r="C24"/>
      <c r="M24"/>
      <c r="N24"/>
      <c r="O24"/>
    </row>
    <row r="25" spans="3:15" hidden="1">
      <c r="C25"/>
      <c r="M25"/>
      <c r="N25"/>
      <c r="O25"/>
    </row>
    <row r="26" spans="3:15" hidden="1">
      <c r="C26"/>
      <c r="M26"/>
      <c r="N26"/>
      <c r="O26"/>
    </row>
    <row r="27" spans="3:15" hidden="1">
      <c r="C27"/>
      <c r="M27"/>
      <c r="N27"/>
      <c r="O27"/>
    </row>
    <row r="28" spans="3:15" hidden="1">
      <c r="C28"/>
      <c r="M28"/>
      <c r="N28"/>
      <c r="O28"/>
    </row>
    <row r="29" spans="3:15" hidden="1">
      <c r="C29"/>
      <c r="M29"/>
      <c r="N29"/>
      <c r="O29"/>
    </row>
    <row r="30" spans="3:15" hidden="1">
      <c r="C30"/>
      <c r="M30"/>
      <c r="N30"/>
      <c r="O30"/>
    </row>
    <row r="31" spans="3:15" hidden="1">
      <c r="C31"/>
      <c r="M31"/>
      <c r="N31"/>
      <c r="O31"/>
    </row>
    <row r="32" spans="3:15" hidden="1">
      <c r="C32"/>
      <c r="M32"/>
      <c r="N32"/>
      <c r="O32"/>
    </row>
    <row r="33" spans="3:15" hidden="1">
      <c r="C33"/>
      <c r="M33"/>
      <c r="N33"/>
      <c r="O33"/>
    </row>
    <row r="34" spans="3:15" hidden="1">
      <c r="C34"/>
      <c r="M34"/>
      <c r="N34"/>
      <c r="O34"/>
    </row>
    <row r="35" spans="3:15" hidden="1">
      <c r="C35"/>
      <c r="M35"/>
      <c r="N35"/>
      <c r="O35"/>
    </row>
    <row r="36" spans="3:15" hidden="1">
      <c r="C36"/>
      <c r="M36"/>
      <c r="N36"/>
      <c r="O36"/>
    </row>
    <row r="37" spans="3:15" hidden="1">
      <c r="C37"/>
      <c r="M37"/>
      <c r="N37"/>
      <c r="O37"/>
    </row>
    <row r="38" spans="3:15" hidden="1">
      <c r="C38"/>
      <c r="M38"/>
      <c r="N38"/>
      <c r="O38"/>
    </row>
    <row r="39" spans="3:15" hidden="1">
      <c r="C39"/>
      <c r="M39"/>
      <c r="N39"/>
      <c r="O39"/>
    </row>
    <row r="40" spans="3:15" hidden="1">
      <c r="C40"/>
      <c r="M40"/>
      <c r="N40"/>
      <c r="O40"/>
    </row>
    <row r="41" spans="3:15" hidden="1">
      <c r="C41"/>
      <c r="M41"/>
      <c r="N41"/>
      <c r="O41"/>
    </row>
    <row r="42" spans="3:15" hidden="1">
      <c r="C42"/>
      <c r="M42"/>
      <c r="N42"/>
      <c r="O42"/>
    </row>
    <row r="43" spans="3:15" hidden="1">
      <c r="C43"/>
      <c r="M43"/>
      <c r="N43"/>
      <c r="O43"/>
    </row>
    <row r="44" spans="3:15" hidden="1">
      <c r="C44"/>
      <c r="M44"/>
      <c r="N44"/>
      <c r="O44"/>
    </row>
    <row r="45" spans="3:15" hidden="1">
      <c r="C45"/>
      <c r="M45"/>
      <c r="N45"/>
      <c r="O45"/>
    </row>
    <row r="46" spans="3:15" hidden="1">
      <c r="C46"/>
      <c r="M46"/>
      <c r="N46"/>
      <c r="O46"/>
    </row>
    <row r="47" spans="3:15" hidden="1">
      <c r="C47"/>
      <c r="M47"/>
      <c r="N47"/>
      <c r="O47"/>
    </row>
    <row r="48" spans="3:15" hidden="1">
      <c r="C48"/>
      <c r="M48"/>
      <c r="N48"/>
      <c r="O48"/>
    </row>
    <row r="49" spans="3:15" hidden="1">
      <c r="C49"/>
      <c r="M49"/>
      <c r="N49"/>
      <c r="O49"/>
    </row>
    <row r="50" spans="3:15" hidden="1">
      <c r="C50"/>
      <c r="M50"/>
      <c r="N50"/>
      <c r="O50"/>
    </row>
    <row r="51" spans="3:15" hidden="1">
      <c r="C51"/>
      <c r="M51"/>
      <c r="N51"/>
      <c r="O51"/>
    </row>
    <row r="52" spans="3:15" hidden="1">
      <c r="C52"/>
      <c r="M52"/>
      <c r="N52"/>
      <c r="O52"/>
    </row>
    <row r="53" spans="3:15" hidden="1">
      <c r="C53"/>
      <c r="M53"/>
      <c r="N53"/>
      <c r="O53"/>
    </row>
    <row r="54" spans="3:15" hidden="1">
      <c r="C54"/>
      <c r="M54"/>
      <c r="N54"/>
      <c r="O54"/>
    </row>
    <row r="55" spans="3:15" hidden="1">
      <c r="C55"/>
      <c r="M55"/>
      <c r="N55"/>
      <c r="O55"/>
    </row>
    <row r="56" spans="3:15" hidden="1">
      <c r="C56"/>
      <c r="M56"/>
      <c r="N56"/>
      <c r="O56"/>
    </row>
    <row r="57" spans="3:15" hidden="1">
      <c r="C57"/>
      <c r="M57"/>
      <c r="N57"/>
      <c r="O57"/>
    </row>
    <row r="58" spans="3:15" hidden="1">
      <c r="C58"/>
      <c r="M58"/>
      <c r="N58"/>
      <c r="O58"/>
    </row>
    <row r="59" spans="3:15" hidden="1">
      <c r="C59"/>
      <c r="M59"/>
      <c r="N59"/>
      <c r="O59"/>
    </row>
    <row r="60" spans="3:15" hidden="1">
      <c r="C60"/>
      <c r="M60"/>
      <c r="N60"/>
      <c r="O60"/>
    </row>
    <row r="61" spans="3:15" hidden="1">
      <c r="C61"/>
      <c r="M61"/>
      <c r="N61"/>
      <c r="O61"/>
    </row>
    <row r="62" spans="3:15" hidden="1">
      <c r="C62"/>
      <c r="M62"/>
      <c r="N62"/>
      <c r="O62"/>
    </row>
    <row r="63" spans="3:15" hidden="1">
      <c r="C63"/>
      <c r="M63"/>
      <c r="N63"/>
      <c r="O63"/>
    </row>
    <row r="64" spans="3:15" hidden="1">
      <c r="C64"/>
      <c r="M64"/>
      <c r="N64"/>
      <c r="O64"/>
    </row>
    <row r="65" spans="3:15" hidden="1">
      <c r="C65"/>
      <c r="M65"/>
      <c r="N65"/>
      <c r="O65"/>
    </row>
    <row r="66" spans="3:15" hidden="1">
      <c r="C66"/>
      <c r="M66"/>
      <c r="N66"/>
      <c r="O66"/>
    </row>
    <row r="67" spans="3:15" hidden="1">
      <c r="C67"/>
      <c r="M67"/>
      <c r="N67"/>
      <c r="O67"/>
    </row>
    <row r="68" spans="3:15" hidden="1">
      <c r="C68"/>
      <c r="M68"/>
      <c r="N68"/>
      <c r="O68"/>
    </row>
    <row r="69" spans="3:15" hidden="1">
      <c r="C69"/>
      <c r="M69"/>
      <c r="N69"/>
      <c r="O69"/>
    </row>
    <row r="70" spans="3:15" hidden="1">
      <c r="C70"/>
      <c r="M70"/>
      <c r="N70"/>
      <c r="O70"/>
    </row>
    <row r="71" spans="3:15" hidden="1">
      <c r="C71"/>
      <c r="M71"/>
      <c r="N71"/>
      <c r="O71"/>
    </row>
    <row r="72" spans="3:15" hidden="1">
      <c r="C72"/>
      <c r="M72"/>
      <c r="N72"/>
      <c r="O72"/>
    </row>
    <row r="73" spans="3:15" hidden="1">
      <c r="C73"/>
      <c r="M73"/>
      <c r="N73"/>
      <c r="O73"/>
    </row>
    <row r="74" spans="3:15" hidden="1">
      <c r="C74"/>
      <c r="M74"/>
      <c r="N74"/>
      <c r="O74"/>
    </row>
    <row r="75" spans="3:15" hidden="1">
      <c r="C75"/>
      <c r="M75"/>
      <c r="N75"/>
      <c r="O75"/>
    </row>
    <row r="76" spans="3:15" hidden="1">
      <c r="C76"/>
      <c r="M76"/>
      <c r="N76"/>
      <c r="O76"/>
    </row>
    <row r="77" spans="3:15" hidden="1">
      <c r="C77"/>
      <c r="M77"/>
      <c r="N77"/>
      <c r="O77"/>
    </row>
    <row r="78" spans="3:15" hidden="1">
      <c r="C78"/>
      <c r="M78"/>
      <c r="N78"/>
      <c r="O78"/>
    </row>
    <row r="79" spans="3:15" hidden="1">
      <c r="C79"/>
      <c r="M79"/>
      <c r="N79"/>
      <c r="O79"/>
    </row>
    <row r="80" spans="3:15" hidden="1">
      <c r="C80"/>
      <c r="M80"/>
      <c r="N80"/>
      <c r="O80"/>
    </row>
    <row r="81" spans="3:15" hidden="1">
      <c r="C81"/>
      <c r="M81"/>
      <c r="N81"/>
      <c r="O81"/>
    </row>
    <row r="82" spans="3:15" hidden="1">
      <c r="C82"/>
      <c r="M82"/>
      <c r="N82"/>
      <c r="O82"/>
    </row>
    <row r="83" spans="3:15" hidden="1">
      <c r="C83"/>
      <c r="M83"/>
      <c r="N83"/>
      <c r="O83"/>
    </row>
    <row r="84" spans="3:15" hidden="1">
      <c r="C84"/>
      <c r="M84"/>
      <c r="N84"/>
      <c r="O84"/>
    </row>
    <row r="85" spans="3:15" hidden="1">
      <c r="C85"/>
      <c r="M85"/>
      <c r="N85"/>
      <c r="O85"/>
    </row>
    <row r="86" spans="3:15" hidden="1">
      <c r="C86"/>
      <c r="M86"/>
      <c r="N86"/>
      <c r="O86"/>
    </row>
    <row r="87" spans="3:15" hidden="1">
      <c r="C87"/>
      <c r="M87"/>
      <c r="N87"/>
      <c r="O87"/>
    </row>
    <row r="88" spans="3:15" hidden="1">
      <c r="C88"/>
      <c r="M88"/>
      <c r="N88"/>
      <c r="O88"/>
    </row>
    <row r="89" spans="3:15" hidden="1">
      <c r="C89"/>
      <c r="M89"/>
      <c r="N89"/>
      <c r="O89"/>
    </row>
    <row r="90" spans="3:15" hidden="1">
      <c r="C90"/>
      <c r="M90"/>
      <c r="N90"/>
      <c r="O90"/>
    </row>
    <row r="91" spans="3:15" hidden="1">
      <c r="C91"/>
      <c r="M91"/>
      <c r="N91"/>
      <c r="O91"/>
    </row>
    <row r="92" spans="3:15" hidden="1">
      <c r="C92"/>
      <c r="M92"/>
      <c r="N92"/>
      <c r="O92"/>
    </row>
    <row r="93" spans="3:15" hidden="1">
      <c r="C93"/>
      <c r="M93"/>
      <c r="N93"/>
      <c r="O93"/>
    </row>
    <row r="94" spans="3:15" hidden="1">
      <c r="C94"/>
      <c r="M94"/>
      <c r="N94"/>
      <c r="O94"/>
    </row>
    <row r="95" spans="3:15" hidden="1">
      <c r="C95"/>
      <c r="M95"/>
      <c r="N95"/>
      <c r="O95"/>
    </row>
    <row r="96" spans="3:15" hidden="1">
      <c r="C96"/>
      <c r="M96"/>
      <c r="N96"/>
      <c r="O96"/>
    </row>
    <row r="97" spans="3:15" hidden="1">
      <c r="C97"/>
      <c r="M97"/>
      <c r="N97"/>
      <c r="O97"/>
    </row>
    <row r="98" spans="3:15" hidden="1">
      <c r="C98"/>
      <c r="M98"/>
      <c r="N98"/>
      <c r="O98"/>
    </row>
    <row r="99" spans="3:15" hidden="1">
      <c r="C99"/>
      <c r="M99"/>
      <c r="N99"/>
      <c r="O99"/>
    </row>
    <row r="100" spans="3:15" hidden="1">
      <c r="C100"/>
      <c r="M100"/>
      <c r="N100"/>
      <c r="O100"/>
    </row>
    <row r="101" spans="3:15" hidden="1">
      <c r="C101"/>
      <c r="M101"/>
      <c r="N101"/>
      <c r="O101"/>
    </row>
  </sheetData>
  <mergeCells count="1">
    <mergeCell ref="B2:C2"/>
  </mergeCells>
  <dataValidations count="1">
    <dataValidation type="list" allowBlank="1" showInputMessage="1" showErrorMessage="1" sqref="D2">
      <formula1>nyelv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45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27.83203125" customWidth="1"/>
    <col min="3" max="3" width="9.83203125" customWidth="1"/>
    <col min="4" max="4" width="18.83203125" customWidth="1"/>
    <col min="5" max="5" width="3.83203125" customWidth="1"/>
    <col min="6" max="11" width="8.83203125" customWidth="1"/>
    <col min="12" max="12" width="24.83203125" customWidth="1"/>
    <col min="13" max="13" width="35.83203125" hidden="1" customWidth="1"/>
    <col min="14" max="14" width="35.83203125" style="39" hidden="1" customWidth="1"/>
    <col min="15" max="15" width="35.83203125" style="38" hidden="1" customWidth="1"/>
    <col min="16" max="16384" width="8.83203125" hidden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>
      <c r="A2" s="2"/>
      <c r="B2" s="93" t="str">
        <f>IF(T!$D$2=T!$M$2,M2,IF(T!$D$2=T!$N$2,N2,O2))</f>
        <v>We measured the refractive index of glycerol solutions with various concentrations.</v>
      </c>
      <c r="C2" s="93"/>
      <c r="D2" s="93"/>
      <c r="E2" s="93"/>
      <c r="F2" s="93"/>
      <c r="G2" s="93"/>
      <c r="H2" s="93"/>
      <c r="I2" s="93"/>
      <c r="J2" s="93"/>
      <c r="K2" s="93"/>
      <c r="L2" s="88"/>
      <c r="M2" t="s">
        <v>165</v>
      </c>
      <c r="N2" s="39" t="s">
        <v>183</v>
      </c>
      <c r="O2" s="38" t="s">
        <v>180</v>
      </c>
    </row>
    <row r="3" spans="1:15">
      <c r="A3" s="2"/>
      <c r="B3" s="93" t="str">
        <f>IF(T!$D$2=T!$M$2,M3,IF(T!$D$2=T!$N$2,N3,O3))</f>
        <v>Determine the parameters of the best fitting line, as well as the coefficients of correlation and determination.</v>
      </c>
      <c r="C3" s="93"/>
      <c r="D3" s="93"/>
      <c r="E3" s="93"/>
      <c r="F3" s="93"/>
      <c r="G3" s="93"/>
      <c r="H3" s="93"/>
      <c r="I3" s="93"/>
      <c r="J3" s="93"/>
      <c r="K3" s="93"/>
      <c r="L3" s="88"/>
      <c r="M3" t="s">
        <v>166</v>
      </c>
      <c r="N3" s="39" t="s">
        <v>182</v>
      </c>
      <c r="O3" s="38" t="s">
        <v>181</v>
      </c>
    </row>
    <row r="4" spans="1:15">
      <c r="A4" s="2"/>
      <c r="B4" s="93" t="str">
        <f>IF(T!$D$2=T!$M$2,M4,IF(T!$D$2=T!$N$2,N4,O4))</f>
        <v>Is the correlation between refractive indices and concentrations significant? Let the level of significance be 3%.</v>
      </c>
      <c r="C4" s="93"/>
      <c r="D4" s="93"/>
      <c r="E4" s="93"/>
      <c r="F4" s="93"/>
      <c r="G4" s="93"/>
      <c r="H4" s="93"/>
      <c r="I4" s="93"/>
      <c r="J4" s="93"/>
      <c r="K4" s="93"/>
      <c r="L4" s="88"/>
      <c r="M4" t="s">
        <v>241</v>
      </c>
      <c r="N4" s="39" t="s">
        <v>242</v>
      </c>
      <c r="O4" s="38" t="s">
        <v>283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23">
      <c r="A6" s="2"/>
      <c r="B6" s="90" t="str">
        <f>IF(T!$D$2=T!$M$2,M6,IF(T!$D$2=T!$N$2,N6,O6))</f>
        <v>Give the asked values in the green cells.</v>
      </c>
      <c r="C6" s="91"/>
      <c r="D6" s="91"/>
      <c r="E6" s="91"/>
      <c r="F6" s="91"/>
      <c r="G6" s="91"/>
      <c r="H6" s="91"/>
      <c r="I6" s="91"/>
      <c r="J6" s="91"/>
      <c r="K6" s="92"/>
      <c r="L6" s="89"/>
      <c r="M6" s="8" t="s">
        <v>71</v>
      </c>
      <c r="N6" s="39" t="s">
        <v>72</v>
      </c>
      <c r="O6" s="6" t="s">
        <v>73</v>
      </c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5" ht="28">
      <c r="A8" s="2"/>
      <c r="B8" s="84" t="str">
        <f>IF(T!$D$2=T!$M$2,M8,IF(T!$D$2=T!$N$2,N8,O8))</f>
        <v>glycerol concentration (c) [mol/L]</v>
      </c>
      <c r="C8" s="84" t="str">
        <f>IF(T!$D$2=T!$M$2,M9,IF(T!$D$2=T!$N$2,N9,O9))</f>
        <v>refracive index</v>
      </c>
      <c r="D8" s="2"/>
      <c r="L8" s="2"/>
      <c r="M8" t="s">
        <v>163</v>
      </c>
      <c r="N8" s="39" t="s">
        <v>193</v>
      </c>
      <c r="O8" s="38" t="s">
        <v>184</v>
      </c>
    </row>
    <row r="9" spans="1:15">
      <c r="A9" s="2"/>
      <c r="B9" s="16">
        <v>0</v>
      </c>
      <c r="C9" s="16">
        <v>1.333</v>
      </c>
      <c r="D9" s="2"/>
      <c r="L9" s="2"/>
      <c r="M9" t="s">
        <v>164</v>
      </c>
      <c r="N9" s="39" t="s">
        <v>185</v>
      </c>
      <c r="O9" s="38" t="s">
        <v>186</v>
      </c>
    </row>
    <row r="10" spans="1:15">
      <c r="A10" s="2"/>
      <c r="B10" s="16">
        <v>0.2</v>
      </c>
      <c r="C10" s="16">
        <v>1.3335999999999999</v>
      </c>
      <c r="D10" s="2"/>
      <c r="L10" s="2"/>
    </row>
    <row r="11" spans="1:15">
      <c r="A11" s="2"/>
      <c r="B11" s="16">
        <v>0.45</v>
      </c>
      <c r="C11" s="16">
        <v>1.3339000000000001</v>
      </c>
      <c r="D11" s="2"/>
      <c r="L11" s="2"/>
      <c r="M11" t="s">
        <v>167</v>
      </c>
      <c r="N11" s="39" t="s">
        <v>187</v>
      </c>
      <c r="O11" s="38" t="s">
        <v>189</v>
      </c>
    </row>
    <row r="12" spans="1:15">
      <c r="A12" s="2"/>
      <c r="B12" s="16">
        <v>0.8</v>
      </c>
      <c r="C12" s="16">
        <v>1.3345</v>
      </c>
      <c r="D12" s="2"/>
      <c r="L12" s="2"/>
      <c r="M12" t="s">
        <v>175</v>
      </c>
      <c r="N12" s="39" t="s">
        <v>188</v>
      </c>
      <c r="O12" s="38" t="s">
        <v>190</v>
      </c>
    </row>
    <row r="13" spans="1:15">
      <c r="A13" s="2"/>
      <c r="B13" s="16">
        <v>1.2</v>
      </c>
      <c r="C13" s="16">
        <v>1.3349</v>
      </c>
      <c r="D13" s="2"/>
      <c r="L13" s="2"/>
      <c r="M13" t="s">
        <v>172</v>
      </c>
      <c r="N13" s="39" t="s">
        <v>239</v>
      </c>
      <c r="O13" s="38" t="s">
        <v>191</v>
      </c>
    </row>
    <row r="14" spans="1:15">
      <c r="A14" s="2"/>
      <c r="B14" s="2"/>
      <c r="C14" s="2"/>
      <c r="D14" s="2"/>
      <c r="L14" s="2"/>
      <c r="M14" t="s">
        <v>173</v>
      </c>
      <c r="N14" s="39" t="s">
        <v>240</v>
      </c>
      <c r="O14" s="38" t="s">
        <v>192</v>
      </c>
    </row>
    <row r="15" spans="1:15">
      <c r="A15" s="2"/>
      <c r="B15" s="63" t="str">
        <f>IF(T!$D$2=T!$M$2,M16,IF(T!$D$2=T!$N$2,N16,O16))</f>
        <v>type of hypothesis test</v>
      </c>
      <c r="C15" s="85"/>
      <c r="D15" s="57"/>
      <c r="E15" s="66" t="str">
        <f>IF(D15="","×",IF(D15='5m'!D15,"✓","×"))</f>
        <v>×</v>
      </c>
      <c r="L15" s="2"/>
    </row>
    <row r="16" spans="1:15">
      <c r="A16" s="2"/>
      <c r="B16" s="63" t="str">
        <f>IF(T!$D$2=T!$M$2,M17,IF(T!$D$2=T!$N$2,N17,O17))</f>
        <v>question</v>
      </c>
      <c r="C16" s="85"/>
      <c r="D16" s="57"/>
      <c r="E16" s="36"/>
      <c r="L16" s="2"/>
      <c r="M16" t="s">
        <v>289</v>
      </c>
      <c r="N16" s="39" t="s">
        <v>290</v>
      </c>
      <c r="O16" s="38" t="s">
        <v>291</v>
      </c>
    </row>
    <row r="17" spans="1:15" ht="16">
      <c r="A17" s="2"/>
      <c r="B17" s="63" t="str">
        <f>IF(T!$D$2=T!$M$2,M18,IF(T!$D$2=T!$N$2,N18,O18))</f>
        <v>null hypothesis</v>
      </c>
      <c r="C17" s="86" t="s">
        <v>177</v>
      </c>
      <c r="D17" s="57"/>
      <c r="E17" s="36"/>
      <c r="L17" s="2"/>
      <c r="M17" t="s">
        <v>77</v>
      </c>
      <c r="N17" s="39" t="s">
        <v>84</v>
      </c>
      <c r="O17" s="38" t="s">
        <v>99</v>
      </c>
    </row>
    <row r="18" spans="1:15" ht="16">
      <c r="A18" s="2"/>
      <c r="B18" s="63" t="str">
        <f>IF(T!$D$2=T!$M$2,M19,IF(T!$D$2=T!$N$2,N19,O19))</f>
        <v>alternative hypothesis</v>
      </c>
      <c r="C18" s="86" t="s">
        <v>298</v>
      </c>
      <c r="D18" s="57"/>
      <c r="E18" s="36"/>
      <c r="L18" s="2"/>
      <c r="M18" t="s">
        <v>78</v>
      </c>
      <c r="N18" s="39" t="s">
        <v>85</v>
      </c>
      <c r="O18" s="38" t="s">
        <v>100</v>
      </c>
    </row>
    <row r="19" spans="1:15">
      <c r="A19" s="2"/>
      <c r="B19" s="2"/>
      <c r="C19" s="2"/>
      <c r="D19" s="2"/>
      <c r="L19" s="2"/>
      <c r="M19" t="s">
        <v>174</v>
      </c>
      <c r="N19" s="39" t="s">
        <v>195</v>
      </c>
      <c r="O19" s="38" t="s">
        <v>101</v>
      </c>
    </row>
    <row r="20" spans="1:15">
      <c r="A20" s="2"/>
      <c r="B20" s="63" t="str">
        <f>IF(T!$D$2=T!$M$2,M13,IF(T!$D$2=T!$N$2,N13,O13))</f>
        <v>coefficient of correlation</v>
      </c>
      <c r="C20" s="87" t="s">
        <v>170</v>
      </c>
      <c r="D20" s="58"/>
      <c r="E20" s="66" t="str">
        <f>IF(D20="","×",IF(D20='5m'!D20,"✓","×"))</f>
        <v>×</v>
      </c>
      <c r="L20" s="2"/>
    </row>
    <row r="21" spans="1:15" ht="16">
      <c r="A21" s="2"/>
      <c r="B21" s="63" t="str">
        <f>IF(T!$D$2=T!$M$2,M14,IF(T!$D$2=T!$N$2,N14,O14))</f>
        <v>coefficient of determination</v>
      </c>
      <c r="C21" s="86" t="s">
        <v>171</v>
      </c>
      <c r="D21" s="58"/>
      <c r="E21" s="66" t="str">
        <f>IF(D21="","×",IF(D21='5m'!D21,"✓","×"))</f>
        <v>×</v>
      </c>
      <c r="F21" s="56"/>
      <c r="G21" s="56"/>
      <c r="H21" s="56"/>
      <c r="I21" s="56"/>
      <c r="J21" s="56"/>
      <c r="K21" s="56"/>
      <c r="L21" s="2"/>
      <c r="M21" t="s">
        <v>176</v>
      </c>
      <c r="N21" s="39" t="s">
        <v>196</v>
      </c>
      <c r="O21" s="38" t="s">
        <v>231</v>
      </c>
    </row>
    <row r="22" spans="1:15">
      <c r="A22" s="2"/>
      <c r="B22" s="2"/>
      <c r="C22" s="2"/>
      <c r="D22" s="59"/>
      <c r="E22" s="56"/>
      <c r="F22" s="56"/>
      <c r="G22" s="56"/>
      <c r="H22" s="56"/>
      <c r="I22" s="56"/>
      <c r="J22" s="56"/>
      <c r="K22" s="56"/>
      <c r="L22" s="2"/>
      <c r="M22" t="s">
        <v>194</v>
      </c>
      <c r="N22" s="39" t="s">
        <v>197</v>
      </c>
      <c r="O22" s="38" t="s">
        <v>232</v>
      </c>
    </row>
    <row r="23" spans="1:15">
      <c r="A23" s="2"/>
      <c r="B23" s="63" t="str">
        <f>IF(T!$D$2=T!$M$2,M25,IF(T!$D$2=T!$N$2,N25,O25))</f>
        <v>data count (number of pairs)</v>
      </c>
      <c r="C23" s="87" t="s">
        <v>74</v>
      </c>
      <c r="D23" s="100"/>
      <c r="E23" s="66" t="str">
        <f>IF(D23="","×",IF(D23='5m'!D23,"✓","×"))</f>
        <v>×</v>
      </c>
      <c r="F23" s="56"/>
      <c r="G23" s="56"/>
      <c r="H23" s="56"/>
      <c r="I23" s="56"/>
      <c r="J23" s="56"/>
      <c r="K23" s="56"/>
      <c r="L23" s="2"/>
      <c r="M23" t="s">
        <v>162</v>
      </c>
      <c r="N23" s="39" t="s">
        <v>198</v>
      </c>
      <c r="O23" s="38" t="s">
        <v>233</v>
      </c>
    </row>
    <row r="24" spans="1:15">
      <c r="A24" s="2"/>
      <c r="B24" s="63" t="str">
        <f>IF(T!$D$2=T!$M$2,M26,IF(T!$D$2=T!$N$2,N26,O26))</f>
        <v>number of degrees of freedom</v>
      </c>
      <c r="C24" s="97" t="s">
        <v>297</v>
      </c>
      <c r="D24" s="100"/>
      <c r="E24" s="66" t="str">
        <f>IF(D24="","×",IF(D24='5m'!D24,"✓","×"))</f>
        <v>×</v>
      </c>
      <c r="L24" s="2"/>
    </row>
    <row r="25" spans="1:15">
      <c r="A25" s="2"/>
      <c r="B25" s="63" t="str">
        <f>IF(T!$D$2=T!$M$2,M27,IF(T!$D$2=T!$N$2,N27,O27))</f>
        <v>sample t-value</v>
      </c>
      <c r="C25" s="87" t="s">
        <v>75</v>
      </c>
      <c r="D25" s="100"/>
      <c r="E25" s="66" t="str">
        <f>IF(D25="","×",IF(D25='5m'!D25,"✓","×"))</f>
        <v>×</v>
      </c>
      <c r="L25" s="2"/>
      <c r="M25" t="s">
        <v>178</v>
      </c>
      <c r="N25" s="39" t="s">
        <v>199</v>
      </c>
      <c r="O25" s="38" t="s">
        <v>234</v>
      </c>
    </row>
    <row r="26" spans="1:15">
      <c r="A26" s="2"/>
      <c r="B26" s="63" t="str">
        <f>IF(T!$D$2=T!$M$2,M28,IF(T!$D$2=T!$N$2,N28,O28))</f>
        <v>two-tailed sample p(t)-value</v>
      </c>
      <c r="C26" s="86" t="s">
        <v>117</v>
      </c>
      <c r="D26" s="100"/>
      <c r="E26" s="66" t="str">
        <f>IF(D26="","×",IF(D26='5m'!D26,"✓","×"))</f>
        <v>×</v>
      </c>
      <c r="L26" s="2"/>
      <c r="M26" t="s">
        <v>76</v>
      </c>
      <c r="N26" s="39" t="s">
        <v>200</v>
      </c>
      <c r="O26" s="38" t="s">
        <v>103</v>
      </c>
    </row>
    <row r="27" spans="1:15">
      <c r="A27" s="2"/>
      <c r="B27" s="2"/>
      <c r="C27" s="2"/>
      <c r="D27" s="59"/>
      <c r="E27" s="36"/>
      <c r="L27" s="2"/>
      <c r="M27" t="s">
        <v>179</v>
      </c>
      <c r="N27" s="39" t="s">
        <v>201</v>
      </c>
      <c r="O27" s="38" t="s">
        <v>235</v>
      </c>
    </row>
    <row r="28" spans="1:15" ht="28">
      <c r="A28" s="2"/>
      <c r="B28" s="63" t="str">
        <f>IF(T!$D$2=T!$M$2,M30,IF(T!$D$2=T!$N$2,N30,O30))</f>
        <v>do we keep the null hypothesis? (yes=1, no=0)</v>
      </c>
      <c r="C28" s="64"/>
      <c r="D28" s="100"/>
      <c r="E28" s="66" t="str">
        <f>IF(D28="","×",IF(D28='5m'!D28,"✓","×"))</f>
        <v>×</v>
      </c>
      <c r="L28" s="2"/>
      <c r="M28" t="s">
        <v>238</v>
      </c>
      <c r="N28" s="39" t="s">
        <v>237</v>
      </c>
      <c r="O28" s="38" t="s">
        <v>236</v>
      </c>
    </row>
    <row r="29" spans="1:15" ht="28">
      <c r="A29" s="2"/>
      <c r="B29" s="63" t="str">
        <f>IF(T!$D$2=T!$M$2,M31,IF(T!$D$2=T!$N$2,N31,O31))</f>
        <v>Does the slope differ significantly from 0? (yes=1, no=0)</v>
      </c>
      <c r="C29" s="64"/>
      <c r="D29" s="100"/>
      <c r="E29" s="66" t="str">
        <f>IF(D29="","×",IF(D29='5m'!D29,"✓","×"))</f>
        <v>×</v>
      </c>
      <c r="L29" s="2"/>
    </row>
    <row r="30" spans="1:15">
      <c r="A30" s="2"/>
      <c r="B30" s="63" t="str">
        <f>IF(T!$D$2=T!$M$2,M32,IF(T!$D$2=T!$N$2,N32,O32))</f>
        <v>possible decision error (α=1, β=2)</v>
      </c>
      <c r="C30" s="64"/>
      <c r="D30" s="100"/>
      <c r="E30" s="66" t="str">
        <f>IF(D30="","×",IF(D30='5m'!D30,"✓","×"))</f>
        <v>×</v>
      </c>
      <c r="L30" s="2"/>
      <c r="M30" s="53" t="s">
        <v>272</v>
      </c>
      <c r="N30" s="39" t="s">
        <v>274</v>
      </c>
      <c r="O30" s="38" t="s">
        <v>275</v>
      </c>
    </row>
    <row r="31" spans="1:15">
      <c r="A31" s="2"/>
      <c r="B31" s="2"/>
      <c r="C31" s="2"/>
      <c r="D31" s="59"/>
      <c r="L31" s="2"/>
      <c r="M31" s="53" t="s">
        <v>284</v>
      </c>
      <c r="N31" s="39" t="s">
        <v>285</v>
      </c>
      <c r="O31" s="38" t="s">
        <v>286</v>
      </c>
    </row>
    <row r="32" spans="1:15">
      <c r="A32" s="2"/>
      <c r="B32" s="63" t="str">
        <f>IF(T!$D$2=T!$M$2,M11,IF(T!$D$2=T!$N$2,N11,O11))</f>
        <v>slope (increment, gradient)</v>
      </c>
      <c r="C32" s="87" t="s">
        <v>168</v>
      </c>
      <c r="D32" s="58"/>
      <c r="E32" s="66" t="str">
        <f>IF(D32="","×",IF(D32='5m'!D32,"✓","×"))</f>
        <v>×</v>
      </c>
      <c r="L32" s="2"/>
      <c r="M32" s="53" t="s">
        <v>252</v>
      </c>
      <c r="N32" s="39" t="s">
        <v>253</v>
      </c>
      <c r="O32" s="38" t="s">
        <v>254</v>
      </c>
    </row>
    <row r="33" spans="1:15">
      <c r="A33" s="2"/>
      <c r="B33" s="63" t="str">
        <f>IF(T!$D$2=T!$M$2,M12,IF(T!$D$2=T!$N$2,N12,O12))</f>
        <v>y axis intercept</v>
      </c>
      <c r="C33" s="87" t="s">
        <v>169</v>
      </c>
      <c r="D33" s="58"/>
      <c r="E33" s="66" t="str">
        <f>IF(D33="","×",IF(D33='5m'!D33,"✓","×"))</f>
        <v>×</v>
      </c>
      <c r="L33" s="2"/>
    </row>
    <row r="34" spans="1:15">
      <c r="A34" s="2"/>
      <c r="B34" s="98" t="str">
        <f>IF(T!$D$2=T!$M$2,M34,IF(T!$D$2=T!$N$2,N34,O34))</f>
        <v>find n if c =</v>
      </c>
      <c r="C34" s="99">
        <v>0.6</v>
      </c>
      <c r="D34" s="100"/>
      <c r="E34" s="66" t="str">
        <f>IF(D34="","×",IF(D34='5m'!D34,"✓","×"))</f>
        <v>×</v>
      </c>
      <c r="L34" s="2"/>
      <c r="M34" s="41" t="s">
        <v>295</v>
      </c>
      <c r="N34" s="42" t="s">
        <v>293</v>
      </c>
      <c r="O34" s="43" t="s">
        <v>287</v>
      </c>
    </row>
    <row r="35" spans="1:15">
      <c r="A35" s="2"/>
      <c r="B35" s="98" t="str">
        <f>IF(T!$D$2=T!$M$2,M35,IF(T!$D$2=T!$N$2,N35,O35))</f>
        <v>find c if n =</v>
      </c>
      <c r="C35" s="99">
        <v>1.3347</v>
      </c>
      <c r="D35" s="100"/>
      <c r="E35" s="66" t="str">
        <f>IF(D35="","×",IF(D35='5m'!D35,"✓","×"))</f>
        <v>×</v>
      </c>
      <c r="L35" s="2"/>
      <c r="M35" s="41" t="s">
        <v>296</v>
      </c>
      <c r="N35" s="42" t="s">
        <v>294</v>
      </c>
      <c r="O35" s="43" t="s">
        <v>288</v>
      </c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1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1" t="s">
        <v>111</v>
      </c>
      <c r="N38" s="42" t="s">
        <v>96</v>
      </c>
      <c r="O38" s="43" t="s">
        <v>113</v>
      </c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1" t="s">
        <v>112</v>
      </c>
      <c r="N39" s="42" t="s">
        <v>97</v>
      </c>
      <c r="O39" s="43" t="s">
        <v>114</v>
      </c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1" t="s">
        <v>142</v>
      </c>
      <c r="N41" s="42" t="s">
        <v>143</v>
      </c>
      <c r="O41" s="43" t="s">
        <v>144</v>
      </c>
    </row>
    <row r="42" spans="1:1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7649" r:id="rId3">
          <objectPr defaultSize="0" autoPict="0" r:id="rId4">
            <anchor moveWithCells="1">
              <from>
                <xdr:col>5</xdr:col>
                <xdr:colOff>279400</xdr:colOff>
                <xdr:row>19</xdr:row>
                <xdr:rowOff>165100</xdr:rowOff>
              </from>
              <to>
                <xdr:col>8</xdr:col>
                <xdr:colOff>127000</xdr:colOff>
                <xdr:row>24</xdr:row>
                <xdr:rowOff>76200</xdr:rowOff>
              </to>
            </anchor>
          </objectPr>
        </oleObject>
      </mc:Choice>
      <mc:Fallback>
        <oleObject progId="Equation.3" shapeId="2764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45"/>
  <sheetViews>
    <sheetView workbookViewId="0"/>
  </sheetViews>
  <sheetFormatPr baseColWidth="10" defaultColWidth="0" defaultRowHeight="14" zeroHeight="1" x14ac:dyDescent="0"/>
  <cols>
    <col min="1" max="1" width="8.83203125" customWidth="1"/>
    <col min="2" max="2" width="27.83203125" customWidth="1"/>
    <col min="3" max="3" width="9.83203125" customWidth="1"/>
    <col min="4" max="4" width="18.83203125" customWidth="1"/>
    <col min="5" max="11" width="8.83203125" customWidth="1"/>
    <col min="12" max="12" width="24.83203125" customWidth="1"/>
    <col min="13" max="13" width="35.83203125" hidden="1"/>
    <col min="14" max="14" width="35.83203125" style="39" hidden="1"/>
    <col min="15" max="15" width="35.83203125" style="38" hidden="1"/>
    <col min="16" max="16384" width="8.83203125" hidden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>
      <c r="A2" s="2"/>
      <c r="B2" s="93" t="str">
        <f>IF(T!$D$2=T!$M$2,M2,IF(T!$D$2=T!$N$2,N2,O2))</f>
        <v>We measured the refractive index of glycerol solutions with various concentrations.</v>
      </c>
      <c r="C2" s="93"/>
      <c r="D2" s="93"/>
      <c r="E2" s="93"/>
      <c r="F2" s="93"/>
      <c r="G2" s="93"/>
      <c r="H2" s="93"/>
      <c r="I2" s="93"/>
      <c r="J2" s="93"/>
      <c r="K2" s="93"/>
      <c r="L2" s="88"/>
      <c r="M2" t="s">
        <v>165</v>
      </c>
      <c r="N2" s="39" t="s">
        <v>183</v>
      </c>
      <c r="O2" s="38" t="s">
        <v>180</v>
      </c>
    </row>
    <row r="3" spans="1:15">
      <c r="A3" s="2"/>
      <c r="B3" s="93" t="str">
        <f>IF(T!$D$2=T!$M$2,M3,IF(T!$D$2=T!$N$2,N3,O3))</f>
        <v>Determine the parameters of the best fitting line, as well as the coefficients of correlation and determination.</v>
      </c>
      <c r="C3" s="93"/>
      <c r="D3" s="93"/>
      <c r="E3" s="93"/>
      <c r="F3" s="93"/>
      <c r="G3" s="93"/>
      <c r="H3" s="93"/>
      <c r="I3" s="93"/>
      <c r="J3" s="93"/>
      <c r="K3" s="93"/>
      <c r="L3" s="88"/>
      <c r="M3" t="s">
        <v>166</v>
      </c>
      <c r="N3" s="39" t="s">
        <v>182</v>
      </c>
      <c r="O3" s="38" t="s">
        <v>181</v>
      </c>
    </row>
    <row r="4" spans="1:15">
      <c r="A4" s="2"/>
      <c r="B4" s="93" t="str">
        <f>IF(T!$D$2=T!$M$2,M4,IF(T!$D$2=T!$N$2,N4,O4))</f>
        <v>Is the correlation between refractive indices and concentrations significant? Let the level of significance be 3%.</v>
      </c>
      <c r="C4" s="93"/>
      <c r="D4" s="93"/>
      <c r="E4" s="93"/>
      <c r="F4" s="93"/>
      <c r="G4" s="93"/>
      <c r="H4" s="93"/>
      <c r="I4" s="93"/>
      <c r="J4" s="93"/>
      <c r="K4" s="93"/>
      <c r="L4" s="88"/>
      <c r="M4" t="s">
        <v>241</v>
      </c>
      <c r="N4" s="39" t="s">
        <v>242</v>
      </c>
      <c r="O4" s="38" t="s">
        <v>283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23">
      <c r="A6" s="2"/>
      <c r="B6" s="90" t="str">
        <f>IF(T!$D$2=T!$M$2,M6,IF(T!$D$2=T!$N$2,N6,O6))</f>
        <v>Give the asked values in the green cells.</v>
      </c>
      <c r="C6" s="91"/>
      <c r="D6" s="91"/>
      <c r="E6" s="91"/>
      <c r="F6" s="91"/>
      <c r="G6" s="91"/>
      <c r="H6" s="91"/>
      <c r="I6" s="91"/>
      <c r="J6" s="91"/>
      <c r="K6" s="92"/>
      <c r="L6" s="89"/>
      <c r="M6" s="8" t="s">
        <v>71</v>
      </c>
      <c r="N6" s="39" t="s">
        <v>72</v>
      </c>
      <c r="O6" s="6" t="s">
        <v>73</v>
      </c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5" ht="28">
      <c r="A8" s="2"/>
      <c r="B8" s="84" t="str">
        <f>IF(T!$D$2=T!$M$2,M8,IF(T!$D$2=T!$N$2,N8,O8))</f>
        <v>glycerol concentration (c) [mol/L]</v>
      </c>
      <c r="C8" s="84" t="str">
        <f>IF(T!$D$2=T!$M$2,M9,IF(T!$D$2=T!$N$2,N9,O9))</f>
        <v>refracive index</v>
      </c>
      <c r="D8" s="2"/>
      <c r="L8" s="2"/>
      <c r="M8" t="s">
        <v>163</v>
      </c>
      <c r="N8" s="39" t="s">
        <v>193</v>
      </c>
      <c r="O8" s="38" t="s">
        <v>184</v>
      </c>
    </row>
    <row r="9" spans="1:15">
      <c r="A9" s="2"/>
      <c r="B9" s="16">
        <v>0</v>
      </c>
      <c r="C9" s="16">
        <v>1.333</v>
      </c>
      <c r="D9" s="2"/>
      <c r="L9" s="2"/>
      <c r="M9" t="s">
        <v>164</v>
      </c>
      <c r="N9" s="39" t="s">
        <v>185</v>
      </c>
      <c r="O9" s="38" t="s">
        <v>186</v>
      </c>
    </row>
    <row r="10" spans="1:15">
      <c r="A10" s="2"/>
      <c r="B10" s="16">
        <v>0.2</v>
      </c>
      <c r="C10" s="16">
        <v>1.3335999999999999</v>
      </c>
      <c r="D10" s="2"/>
      <c r="L10" s="2"/>
    </row>
    <row r="11" spans="1:15">
      <c r="A11" s="2"/>
      <c r="B11" s="16">
        <v>0.45</v>
      </c>
      <c r="C11" s="16">
        <v>1.3339000000000001</v>
      </c>
      <c r="D11" s="2"/>
      <c r="L11" s="2"/>
      <c r="M11" t="s">
        <v>167</v>
      </c>
      <c r="N11" s="39" t="s">
        <v>187</v>
      </c>
      <c r="O11" s="38" t="s">
        <v>189</v>
      </c>
    </row>
    <row r="12" spans="1:15">
      <c r="A12" s="2"/>
      <c r="B12" s="16">
        <v>0.8</v>
      </c>
      <c r="C12" s="16">
        <v>1.3345</v>
      </c>
      <c r="D12" s="2"/>
      <c r="L12" s="2"/>
      <c r="M12" t="s">
        <v>175</v>
      </c>
      <c r="N12" s="39" t="s">
        <v>188</v>
      </c>
      <c r="O12" s="38" t="s">
        <v>190</v>
      </c>
    </row>
    <row r="13" spans="1:15">
      <c r="A13" s="2"/>
      <c r="B13" s="16">
        <v>1.2</v>
      </c>
      <c r="C13" s="16">
        <v>1.3349</v>
      </c>
      <c r="D13" s="2"/>
      <c r="L13" s="2"/>
      <c r="M13" t="s">
        <v>172</v>
      </c>
      <c r="N13" s="39" t="s">
        <v>239</v>
      </c>
      <c r="O13" s="38" t="s">
        <v>191</v>
      </c>
    </row>
    <row r="14" spans="1:15">
      <c r="A14" s="2"/>
      <c r="B14" s="2"/>
      <c r="C14" s="2"/>
      <c r="D14" s="2"/>
      <c r="L14" s="2"/>
      <c r="M14" t="s">
        <v>173</v>
      </c>
      <c r="N14" s="39" t="s">
        <v>240</v>
      </c>
      <c r="O14" s="38" t="s">
        <v>192</v>
      </c>
    </row>
    <row r="15" spans="1:15">
      <c r="A15" s="2"/>
      <c r="B15" s="63" t="str">
        <f>IF(T!$D$2=T!$M$2,M16,IF(T!$D$2=T!$N$2,N16,O16))</f>
        <v>type of hypothesis test</v>
      </c>
      <c r="C15" s="85"/>
      <c r="D15" s="57" t="s">
        <v>292</v>
      </c>
      <c r="E15" s="36"/>
      <c r="L15" s="2"/>
    </row>
    <row r="16" spans="1:15" ht="42">
      <c r="A16" s="2"/>
      <c r="B16" s="63" t="str">
        <f>IF(T!$D$2=T!$M$2,M17,IF(T!$D$2=T!$N$2,N17,O17))</f>
        <v>question</v>
      </c>
      <c r="C16" s="85"/>
      <c r="D16" s="57" t="str">
        <f>IF(T!$D$2=T!$M$2,M21,IF(T!$D$2=T!$N$2,N21,O21))</f>
        <v>Is there a significant correlation between y and x?</v>
      </c>
      <c r="E16" s="36"/>
      <c r="L16" s="2"/>
      <c r="M16" t="s">
        <v>289</v>
      </c>
      <c r="N16" s="39" t="s">
        <v>290</v>
      </c>
      <c r="O16" s="38" t="s">
        <v>291</v>
      </c>
    </row>
    <row r="17" spans="1:15" ht="57">
      <c r="A17" s="2"/>
      <c r="B17" s="63" t="str">
        <f>IF(T!$D$2=T!$M$2,M18,IF(T!$D$2=T!$N$2,N18,O18))</f>
        <v>null hypothesis</v>
      </c>
      <c r="C17" s="86" t="s">
        <v>177</v>
      </c>
      <c r="D17" s="57" t="str">
        <f>IF(T!$D$2=T!$M$2,M22,IF(T!$D$2=T!$N$2,N22,O22))</f>
        <v>The slope of the fitted linear is 0 (or deviates from it only due to sampling error).</v>
      </c>
      <c r="E17" s="36"/>
      <c r="L17" s="2"/>
      <c r="M17" t="s">
        <v>77</v>
      </c>
      <c r="N17" s="39" t="s">
        <v>84</v>
      </c>
      <c r="O17" s="38" t="s">
        <v>99</v>
      </c>
    </row>
    <row r="18" spans="1:15" ht="43">
      <c r="A18" s="2"/>
      <c r="B18" s="63" t="str">
        <f>IF(T!$D$2=T!$M$2,M19,IF(T!$D$2=T!$N$2,N19,O19))</f>
        <v>alternative hypothesis</v>
      </c>
      <c r="C18" s="86" t="s">
        <v>298</v>
      </c>
      <c r="D18" s="57" t="str">
        <f>IF(T!$D$2=T!$M$2,M23,IF(T!$D$2=T!$N$2,N23,O23))</f>
        <v>The slope of the fitted linear differs from 0 significantly.</v>
      </c>
      <c r="E18" s="36"/>
      <c r="L18" s="2"/>
      <c r="M18" t="s">
        <v>78</v>
      </c>
      <c r="N18" s="39" t="s">
        <v>85</v>
      </c>
      <c r="O18" s="38" t="s">
        <v>100</v>
      </c>
    </row>
    <row r="19" spans="1:15">
      <c r="A19" s="2"/>
      <c r="B19" s="2"/>
      <c r="C19" s="2"/>
      <c r="D19" s="2"/>
      <c r="L19" s="2"/>
      <c r="M19" t="s">
        <v>174</v>
      </c>
      <c r="N19" s="39" t="s">
        <v>195</v>
      </c>
      <c r="O19" s="38" t="s">
        <v>101</v>
      </c>
    </row>
    <row r="20" spans="1:15">
      <c r="A20" s="2"/>
      <c r="B20" s="63" t="str">
        <f>IF(T!$D$2=T!$M$2,M13,IF(T!$D$2=T!$N$2,N13,O13))</f>
        <v>coefficient of correlation</v>
      </c>
      <c r="C20" s="87" t="s">
        <v>170</v>
      </c>
      <c r="D20" s="37">
        <f>CORREL(C9:C13,B9:B13)</f>
        <v>0.98451813641646402</v>
      </c>
      <c r="L20" s="2"/>
    </row>
    <row r="21" spans="1:15" ht="16">
      <c r="A21" s="2"/>
      <c r="B21" s="63" t="str">
        <f>IF(T!$D$2=T!$M$2,M14,IF(T!$D$2=T!$N$2,N14,O14))</f>
        <v>coefficient of determination</v>
      </c>
      <c r="C21" s="86" t="s">
        <v>171</v>
      </c>
      <c r="D21" s="94">
        <f>RSQ(C9:C13,B9:B13)</f>
        <v>0.96927596093294721</v>
      </c>
      <c r="E21" s="56"/>
      <c r="F21" s="56"/>
      <c r="G21" s="56"/>
      <c r="H21" s="56"/>
      <c r="I21" s="56"/>
      <c r="J21" s="56"/>
      <c r="K21" s="56"/>
      <c r="L21" s="2"/>
      <c r="M21" t="s">
        <v>176</v>
      </c>
      <c r="N21" s="39" t="s">
        <v>196</v>
      </c>
      <c r="O21" s="38" t="s">
        <v>231</v>
      </c>
    </row>
    <row r="22" spans="1:15">
      <c r="A22" s="2"/>
      <c r="B22" s="2"/>
      <c r="C22" s="2"/>
      <c r="D22" s="2"/>
      <c r="E22" s="56"/>
      <c r="F22" s="56"/>
      <c r="G22" s="56"/>
      <c r="H22" s="56"/>
      <c r="I22" s="56"/>
      <c r="J22" s="56"/>
      <c r="K22" s="56"/>
      <c r="L22" s="2"/>
      <c r="M22" t="s">
        <v>194</v>
      </c>
      <c r="N22" s="39" t="s">
        <v>197</v>
      </c>
      <c r="O22" s="38" t="s">
        <v>232</v>
      </c>
    </row>
    <row r="23" spans="1:15">
      <c r="A23" s="2"/>
      <c r="B23" s="63" t="str">
        <f>IF(T!$D$2=T!$M$2,M25,IF(T!$D$2=T!$N$2,N25,O25))</f>
        <v>data count (number of pairs)</v>
      </c>
      <c r="C23" s="87" t="s">
        <v>74</v>
      </c>
      <c r="D23" s="57">
        <f>COUNT(B9:B13)</f>
        <v>5</v>
      </c>
      <c r="E23" s="56"/>
      <c r="F23" s="56"/>
      <c r="G23" s="56"/>
      <c r="H23" s="56"/>
      <c r="I23" s="56"/>
      <c r="J23" s="56"/>
      <c r="K23" s="56"/>
      <c r="L23" s="2"/>
      <c r="M23" t="s">
        <v>162</v>
      </c>
      <c r="N23" s="39" t="s">
        <v>198</v>
      </c>
      <c r="O23" s="38" t="s">
        <v>233</v>
      </c>
    </row>
    <row r="24" spans="1:15">
      <c r="A24" s="2"/>
      <c r="B24" s="63" t="str">
        <f>IF(T!$D$2=T!$M$2,M26,IF(T!$D$2=T!$N$2,N26,O26))</f>
        <v>number of degrees of freedom</v>
      </c>
      <c r="C24" s="97" t="s">
        <v>297</v>
      </c>
      <c r="D24" s="57">
        <f>D23-2</f>
        <v>3</v>
      </c>
      <c r="L24" s="2"/>
    </row>
    <row r="25" spans="1:15">
      <c r="A25" s="2"/>
      <c r="B25" s="63" t="str">
        <f>IF(T!$D$2=T!$M$2,M27,IF(T!$D$2=T!$N$2,N27,O27))</f>
        <v>sample t-value</v>
      </c>
      <c r="C25" s="87" t="s">
        <v>75</v>
      </c>
      <c r="D25" s="57">
        <f>D20*SQRT(D24/(1-D21))</f>
        <v>9.7284845602793464</v>
      </c>
      <c r="E25" s="36"/>
      <c r="L25" s="2"/>
      <c r="M25" t="s">
        <v>178</v>
      </c>
      <c r="N25" s="39" t="s">
        <v>199</v>
      </c>
      <c r="O25" s="38" t="s">
        <v>234</v>
      </c>
    </row>
    <row r="26" spans="1:15">
      <c r="A26" s="2"/>
      <c r="B26" s="63" t="str">
        <f>IF(T!$D$2=T!$M$2,M28,IF(T!$D$2=T!$N$2,N28,O28))</f>
        <v>two-tailed sample p(t)-value</v>
      </c>
      <c r="C26" s="86" t="s">
        <v>117</v>
      </c>
      <c r="D26" s="57">
        <f>_xlfn.T.DIST.2T(D25,D24)</f>
        <v>2.3070530671751529E-3</v>
      </c>
      <c r="E26" s="103" t="str">
        <f>IF(T!$D$2=T!$M$2,M36,IF(T!$D$2=T!$N$2,N36,O36))</f>
        <v>you have to use the absolute value of t in this formula!</v>
      </c>
      <c r="L26" s="2"/>
      <c r="M26" t="s">
        <v>76</v>
      </c>
      <c r="N26" s="39" t="s">
        <v>200</v>
      </c>
      <c r="O26" s="38" t="s">
        <v>103</v>
      </c>
    </row>
    <row r="27" spans="1:15">
      <c r="A27" s="2"/>
      <c r="B27" s="2"/>
      <c r="C27" s="2"/>
      <c r="D27" s="2"/>
      <c r="E27" s="36"/>
      <c r="L27" s="2"/>
      <c r="M27" t="s">
        <v>179</v>
      </c>
      <c r="N27" s="39" t="s">
        <v>201</v>
      </c>
      <c r="O27" s="38" t="s">
        <v>235</v>
      </c>
    </row>
    <row r="28" spans="1:15" ht="28">
      <c r="A28" s="2"/>
      <c r="B28" s="63" t="str">
        <f>IF(T!$D$2=T!$M$2,M30,IF(T!$D$2=T!$N$2,N30,O30))</f>
        <v>do we keep the null hypothesis? (yes=1, no=0)</v>
      </c>
      <c r="C28" s="64"/>
      <c r="D28" s="57">
        <v>0</v>
      </c>
      <c r="E28" s="36"/>
      <c r="L28" s="2"/>
      <c r="M28" t="s">
        <v>238</v>
      </c>
      <c r="N28" s="39" t="s">
        <v>237</v>
      </c>
      <c r="O28" s="38" t="s">
        <v>236</v>
      </c>
    </row>
    <row r="29" spans="1:15" ht="28">
      <c r="A29" s="2"/>
      <c r="B29" s="63" t="str">
        <f>IF(T!$D$2=T!$M$2,M31,IF(T!$D$2=T!$N$2,N31,O31))</f>
        <v>Does the slope differ significantly from 0? (yes=1, no=0)</v>
      </c>
      <c r="C29" s="64"/>
      <c r="D29" s="57">
        <v>1</v>
      </c>
      <c r="L29" s="2"/>
    </row>
    <row r="30" spans="1:15">
      <c r="A30" s="2"/>
      <c r="B30" s="63" t="str">
        <f>IF(T!$D$2=T!$M$2,M32,IF(T!$D$2=T!$N$2,N32,O32))</f>
        <v>possible decision error (α=1, β=2)</v>
      </c>
      <c r="C30" s="64"/>
      <c r="D30" s="57">
        <v>1</v>
      </c>
      <c r="L30" s="2"/>
      <c r="M30" s="53" t="s">
        <v>272</v>
      </c>
      <c r="N30" s="39" t="s">
        <v>274</v>
      </c>
      <c r="O30" s="38" t="s">
        <v>275</v>
      </c>
    </row>
    <row r="31" spans="1:15">
      <c r="A31" s="2"/>
      <c r="B31" s="2"/>
      <c r="C31" s="2"/>
      <c r="D31" s="2"/>
      <c r="L31" s="2"/>
      <c r="M31" s="53" t="s">
        <v>284</v>
      </c>
      <c r="N31" s="39" t="s">
        <v>285</v>
      </c>
      <c r="O31" s="38" t="s">
        <v>286</v>
      </c>
    </row>
    <row r="32" spans="1:15">
      <c r="A32" s="2"/>
      <c r="B32" s="63" t="str">
        <f>IF(T!$D$2=T!$M$2,M11,IF(T!$D$2=T!$N$2,N11,O11))</f>
        <v>slope (increment, gradient)</v>
      </c>
      <c r="C32" s="87" t="s">
        <v>168</v>
      </c>
      <c r="D32" s="95">
        <f>SLOPE(C9:C13,B9:B13)</f>
        <v>1.5337690631808672E-3</v>
      </c>
      <c r="L32" s="2"/>
      <c r="M32" s="53" t="s">
        <v>252</v>
      </c>
      <c r="N32" s="39" t="s">
        <v>253</v>
      </c>
      <c r="O32" s="38" t="s">
        <v>254</v>
      </c>
    </row>
    <row r="33" spans="1:15">
      <c r="A33" s="2"/>
      <c r="B33" s="63" t="str">
        <f>IF(T!$D$2=T!$M$2,M12,IF(T!$D$2=T!$N$2,N12,O12))</f>
        <v>y axis intercept</v>
      </c>
      <c r="C33" s="87" t="s">
        <v>169</v>
      </c>
      <c r="D33" s="96">
        <f>INTERCEPT(C9:C13,B9:B13)</f>
        <v>1.3331671023965141</v>
      </c>
      <c r="L33" s="2"/>
    </row>
    <row r="34" spans="1:15">
      <c r="A34" s="2"/>
      <c r="B34" s="98" t="str">
        <f>IF(T!$D$2=T!$M$2,M34,IF(T!$D$2=T!$N$2,N34,O34))</f>
        <v>find n if c =</v>
      </c>
      <c r="C34" s="99">
        <v>0.6</v>
      </c>
      <c r="D34" s="57">
        <f>D32*C34+D33</f>
        <v>1.3340873638344226</v>
      </c>
      <c r="L34" s="2"/>
      <c r="M34" s="41" t="s">
        <v>295</v>
      </c>
      <c r="N34" s="42" t="s">
        <v>293</v>
      </c>
      <c r="O34" s="43" t="s">
        <v>287</v>
      </c>
    </row>
    <row r="35" spans="1:15">
      <c r="A35" s="2"/>
      <c r="B35" s="98" t="str">
        <f>IF(T!$D$2=T!$M$2,M35,IF(T!$D$2=T!$N$2,N35,O35))</f>
        <v>find c if n =</v>
      </c>
      <c r="C35" s="99">
        <v>1.3347</v>
      </c>
      <c r="D35" s="57">
        <f>(C35-D33)/D32</f>
        <v>0.99943181818179982</v>
      </c>
      <c r="L35" s="2"/>
      <c r="M35" s="41" t="s">
        <v>296</v>
      </c>
      <c r="N35" s="42" t="s">
        <v>294</v>
      </c>
      <c r="O35" s="43" t="s">
        <v>288</v>
      </c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1" t="s">
        <v>299</v>
      </c>
      <c r="N36" s="39" t="s">
        <v>300</v>
      </c>
      <c r="O36" s="38" t="s">
        <v>301</v>
      </c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1" t="s">
        <v>111</v>
      </c>
      <c r="N38" s="42" t="s">
        <v>96</v>
      </c>
      <c r="O38" s="43" t="s">
        <v>113</v>
      </c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1" t="s">
        <v>112</v>
      </c>
      <c r="N39" s="42" t="s">
        <v>97</v>
      </c>
      <c r="O39" s="43" t="s">
        <v>114</v>
      </c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1" t="s">
        <v>142</v>
      </c>
      <c r="N41" s="42" t="s">
        <v>143</v>
      </c>
      <c r="O41" s="43" t="s">
        <v>144</v>
      </c>
    </row>
    <row r="42" spans="1:1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5601" r:id="rId3">
          <objectPr defaultSize="0" autoPict="0" r:id="rId4">
            <anchor moveWithCells="1">
              <from>
                <xdr:col>4</xdr:col>
                <xdr:colOff>393700</xdr:colOff>
                <xdr:row>20</xdr:row>
                <xdr:rowOff>38100</xdr:rowOff>
              </from>
              <to>
                <xdr:col>7</xdr:col>
                <xdr:colOff>241300</xdr:colOff>
                <xdr:row>24</xdr:row>
                <xdr:rowOff>127000</xdr:rowOff>
              </to>
            </anchor>
          </objectPr>
        </oleObject>
      </mc:Choice>
      <mc:Fallback>
        <oleObject progId="Equation.3" shapeId="25601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46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35.83203125" style="1" customWidth="1"/>
    <col min="3" max="3" width="16.83203125" customWidth="1"/>
    <col min="4" max="4" width="16.6640625" customWidth="1"/>
    <col min="5" max="5" width="3.83203125" customWidth="1"/>
    <col min="6" max="12" width="8.83203125" customWidth="1"/>
    <col min="13" max="13" width="35.83203125" style="41" hidden="1" customWidth="1"/>
    <col min="14" max="14" width="35.83203125" style="42" hidden="1" customWidth="1"/>
    <col min="15" max="15" width="35.83203125" style="43" hidden="1" customWidth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56">
      <c r="A4" s="2"/>
      <c r="B4" s="11" t="str">
        <f>IF(T!$D$2=T!$M$2,M4,IF(T!$D$2=T!$N$2,N4,O4))</f>
        <v>During the clinical trial of an immunosupressant drug the suspicion raised that it significantly influences blood potassium level.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41" t="s">
        <v>58</v>
      </c>
      <c r="N4" s="42" t="s">
        <v>81</v>
      </c>
      <c r="O4" s="43" t="s">
        <v>148</v>
      </c>
    </row>
    <row r="5" spans="1:15" ht="42">
      <c r="A5" s="2"/>
      <c r="B5" s="12" t="str">
        <f>IF(T!$D$2=T!$M$2,M5,IF(T!$D$2=T!$N$2,N5,O5))</f>
        <v>To verify this, a survey was carried out on a group: we measured the blood potassium level before and after treatment.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1" t="s">
        <v>11</v>
      </c>
      <c r="N5" s="42" t="s">
        <v>82</v>
      </c>
      <c r="O5" s="43" t="s">
        <v>59</v>
      </c>
    </row>
    <row r="6" spans="1:15" ht="42">
      <c r="A6" s="2"/>
      <c r="B6" s="12" t="str">
        <f>IF(T!$D$2=T!$M$2,M6,IF(T!$D$2=T!$N$2,N6,O6))</f>
        <v>The measured data can be found in columns C and D. The variable is supposed to be normally distributed.</v>
      </c>
      <c r="C6" s="2"/>
      <c r="D6" s="2"/>
      <c r="E6" s="18"/>
      <c r="F6" s="18"/>
      <c r="G6" s="18"/>
      <c r="H6" s="18"/>
      <c r="I6" s="18"/>
      <c r="J6" s="18"/>
      <c r="K6" s="18"/>
      <c r="L6" s="2"/>
      <c r="M6" s="41" t="s">
        <v>118</v>
      </c>
      <c r="N6" s="42" t="s">
        <v>119</v>
      </c>
      <c r="O6" s="43" t="s">
        <v>120</v>
      </c>
    </row>
    <row r="7" spans="1:15" ht="28">
      <c r="A7" s="2"/>
      <c r="B7" s="12" t="str">
        <f>IF(T!$D$2=T!$M$2,M7,IF(T!$D$2=T!$N$2,N7,O7))</f>
        <v>Does the medicine indeed have a significant (side-) effect?</v>
      </c>
      <c r="C7" s="2"/>
      <c r="D7" s="2"/>
      <c r="E7" s="18"/>
      <c r="F7" s="18"/>
      <c r="G7" s="18"/>
      <c r="H7" s="18"/>
      <c r="I7" s="18"/>
      <c r="J7" s="18"/>
      <c r="K7" s="18"/>
      <c r="L7" s="2"/>
      <c r="M7" s="41" t="s">
        <v>3</v>
      </c>
      <c r="N7" s="42" t="s">
        <v>83</v>
      </c>
      <c r="O7" s="43" t="s">
        <v>60</v>
      </c>
    </row>
    <row r="8" spans="1:15">
      <c r="A8" s="2"/>
      <c r="B8" s="13" t="str">
        <f>IF(T!$D$2=T!$M$2,M8,IF(T!$D$2=T!$N$2,N8,O8))</f>
        <v>Level of significance: 5%</v>
      </c>
      <c r="C8" s="2"/>
      <c r="D8" s="2"/>
      <c r="E8" s="18"/>
      <c r="F8" s="18"/>
      <c r="G8" s="18"/>
      <c r="H8" s="18"/>
      <c r="I8" s="18"/>
      <c r="J8" s="18"/>
      <c r="K8" s="18"/>
      <c r="L8" s="2"/>
      <c r="M8" s="41" t="s">
        <v>260</v>
      </c>
      <c r="N8" s="42" t="s">
        <v>70</v>
      </c>
      <c r="O8" s="43" t="s">
        <v>261</v>
      </c>
    </row>
    <row r="9" spans="1:15">
      <c r="A9" s="2"/>
      <c r="B9" s="3"/>
      <c r="C9" s="2"/>
      <c r="D9" s="2"/>
      <c r="E9" s="18"/>
      <c r="F9" s="18"/>
      <c r="G9" s="18"/>
      <c r="H9" s="18"/>
      <c r="I9" s="18"/>
      <c r="J9" s="18"/>
      <c r="K9" s="18"/>
      <c r="L9" s="2"/>
    </row>
    <row r="10" spans="1:15" ht="28">
      <c r="A10" s="2"/>
      <c r="B10" s="3"/>
      <c r="C10" s="14" t="str">
        <f>IF(T!$D$2=T!$M$2,M10,IF(T!$D$2=T!$N$2,N10,O10))</f>
        <v>Blood potassium level (mmol/L)</v>
      </c>
      <c r="D10" s="15"/>
      <c r="E10" s="18"/>
      <c r="F10" s="23"/>
      <c r="G10" s="18"/>
      <c r="H10" s="18"/>
      <c r="I10" s="18"/>
      <c r="J10" s="18"/>
      <c r="K10" s="18"/>
      <c r="L10" s="2"/>
      <c r="M10" s="41" t="s">
        <v>2</v>
      </c>
      <c r="N10" s="42" t="s">
        <v>69</v>
      </c>
      <c r="O10" s="43" t="s">
        <v>62</v>
      </c>
    </row>
    <row r="11" spans="1:15">
      <c r="A11" s="2"/>
      <c r="B11" s="3"/>
      <c r="C11" s="10" t="str">
        <f>IF(T!$D$2=T!$M$2,M11,IF(T!$D$2=T!$N$2,N11,O11))</f>
        <v>Before treatment</v>
      </c>
      <c r="D11" s="10" t="str">
        <f>IF(T!$D$2=T!$M$2,M12,IF(T!$D$2=T!$N$2,N12,O12))</f>
        <v>After treatment</v>
      </c>
      <c r="F11" s="24"/>
      <c r="G11" s="20"/>
      <c r="H11" s="20"/>
      <c r="I11" s="20"/>
      <c r="J11" s="20"/>
      <c r="K11" s="20"/>
      <c r="L11" s="2"/>
      <c r="M11" s="41" t="s">
        <v>4</v>
      </c>
      <c r="N11" s="42" t="s">
        <v>68</v>
      </c>
      <c r="O11" s="43" t="s">
        <v>63</v>
      </c>
    </row>
    <row r="12" spans="1:15">
      <c r="A12" s="2"/>
      <c r="B12" s="3"/>
      <c r="C12" s="16">
        <v>4.2</v>
      </c>
      <c r="D12" s="16">
        <v>4.3</v>
      </c>
      <c r="F12" s="25"/>
      <c r="G12" s="20"/>
      <c r="H12" s="20"/>
      <c r="I12" s="20"/>
      <c r="J12" s="20"/>
      <c r="K12" s="20"/>
      <c r="L12" s="2"/>
      <c r="M12" s="41" t="s">
        <v>5</v>
      </c>
      <c r="N12" s="42" t="s">
        <v>67</v>
      </c>
      <c r="O12" s="43" t="s">
        <v>64</v>
      </c>
    </row>
    <row r="13" spans="1:15">
      <c r="A13" s="2"/>
      <c r="B13" s="3"/>
      <c r="C13" s="16">
        <v>4.2</v>
      </c>
      <c r="D13" s="16">
        <v>4.8</v>
      </c>
      <c r="F13" s="25"/>
      <c r="G13" s="20"/>
      <c r="H13" s="20"/>
      <c r="I13" s="20"/>
      <c r="J13" s="20"/>
      <c r="K13" s="20"/>
      <c r="L13" s="2"/>
      <c r="M13" s="41" t="s">
        <v>16</v>
      </c>
      <c r="N13" s="42" t="s">
        <v>66</v>
      </c>
      <c r="O13" s="43" t="s">
        <v>65</v>
      </c>
    </row>
    <row r="14" spans="1:15">
      <c r="A14" s="2"/>
      <c r="B14" s="3"/>
      <c r="C14" s="16">
        <v>4.7</v>
      </c>
      <c r="D14" s="16">
        <v>4.4000000000000004</v>
      </c>
      <c r="F14" s="25"/>
      <c r="G14" s="20"/>
      <c r="H14" s="20"/>
      <c r="I14" s="20"/>
      <c r="J14" s="20"/>
      <c r="K14" s="20"/>
      <c r="L14" s="2"/>
    </row>
    <row r="15" spans="1:15">
      <c r="A15" s="2"/>
      <c r="B15" s="3"/>
      <c r="C15" s="16">
        <v>3.9</v>
      </c>
      <c r="D15" s="16">
        <v>4</v>
      </c>
      <c r="F15" s="25"/>
      <c r="G15" s="20"/>
      <c r="H15" s="20"/>
      <c r="I15" s="20"/>
      <c r="J15" s="20"/>
      <c r="K15" s="20"/>
      <c r="L15" s="2"/>
    </row>
    <row r="16" spans="1:15">
      <c r="A16" s="2"/>
      <c r="B16" s="3"/>
      <c r="C16" s="16">
        <v>4.2</v>
      </c>
      <c r="D16" s="16">
        <v>4.4000000000000004</v>
      </c>
      <c r="F16" s="25"/>
      <c r="G16" s="20"/>
      <c r="H16" s="20"/>
      <c r="I16" s="20"/>
      <c r="J16" s="20"/>
      <c r="K16" s="20"/>
      <c r="L16" s="2"/>
    </row>
    <row r="17" spans="1:15">
      <c r="A17" s="2"/>
      <c r="B17" s="3"/>
      <c r="C17" s="16">
        <v>4.5999999999999996</v>
      </c>
      <c r="D17" s="16">
        <v>4.4000000000000004</v>
      </c>
      <c r="F17" s="25"/>
      <c r="G17" s="20"/>
      <c r="H17" s="20"/>
      <c r="I17" s="20"/>
      <c r="J17" s="20"/>
      <c r="K17" s="20"/>
      <c r="L17" s="2"/>
    </row>
    <row r="18" spans="1:15">
      <c r="A18" s="2"/>
      <c r="B18" s="3"/>
      <c r="C18" s="16">
        <v>4.2</v>
      </c>
      <c r="D18" s="16">
        <v>4.8</v>
      </c>
      <c r="F18" s="25"/>
      <c r="G18" s="20"/>
      <c r="H18" s="20"/>
      <c r="I18" s="20"/>
      <c r="J18" s="20"/>
      <c r="K18" s="20"/>
      <c r="L18" s="2"/>
      <c r="M18" s="41" t="s">
        <v>202</v>
      </c>
      <c r="N18" s="42" t="s">
        <v>204</v>
      </c>
      <c r="O18" s="43" t="s">
        <v>205</v>
      </c>
    </row>
    <row r="19" spans="1:15">
      <c r="A19" s="2"/>
      <c r="B19" s="3"/>
      <c r="C19" s="16">
        <v>4.3</v>
      </c>
      <c r="D19" s="16">
        <v>4.4000000000000004</v>
      </c>
      <c r="F19" s="25"/>
      <c r="G19" s="20"/>
      <c r="H19" s="20"/>
      <c r="I19" s="20"/>
      <c r="J19" s="20"/>
      <c r="K19" s="20"/>
      <c r="L19" s="2"/>
    </row>
    <row r="20" spans="1:15">
      <c r="A20" s="2"/>
      <c r="B20" s="3"/>
      <c r="C20" s="16">
        <v>4.0999999999999996</v>
      </c>
      <c r="D20" s="16">
        <v>4.2</v>
      </c>
      <c r="F20" s="25"/>
      <c r="G20" s="20"/>
      <c r="H20" s="20"/>
      <c r="I20" s="20"/>
      <c r="J20" s="20"/>
      <c r="K20" s="20"/>
      <c r="L20" s="2"/>
    </row>
    <row r="21" spans="1:15">
      <c r="A21" s="2"/>
      <c r="B21" s="3"/>
      <c r="C21" s="16">
        <v>4.8</v>
      </c>
      <c r="D21" s="16">
        <v>4.4000000000000004</v>
      </c>
      <c r="F21" s="25"/>
      <c r="G21" s="20"/>
      <c r="H21" s="20"/>
      <c r="I21" s="20"/>
      <c r="J21" s="20"/>
      <c r="K21" s="20"/>
      <c r="L21" s="2"/>
    </row>
    <row r="22" spans="1: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>
      <c r="A23" s="2"/>
      <c r="B23" s="63" t="str">
        <f>IF(T!$D$2=T!$M$2,M18,IF(T!$D$2=T!$N$2,N18,O18))</f>
        <v>test type</v>
      </c>
      <c r="C23" s="64"/>
      <c r="D23" s="62"/>
      <c r="E23" s="66" t="str">
        <f>IF(D23="","×",IF(D23='1m'!D23,"✓","×"))</f>
        <v>×</v>
      </c>
      <c r="F23" s="2"/>
      <c r="G23" s="2"/>
      <c r="H23" s="2"/>
      <c r="I23" s="2"/>
      <c r="J23" s="2"/>
      <c r="K23" s="2"/>
      <c r="L23" s="2"/>
      <c r="M23" s="41" t="s">
        <v>15</v>
      </c>
      <c r="N23" s="42" t="s">
        <v>87</v>
      </c>
      <c r="O23" s="43" t="s">
        <v>102</v>
      </c>
    </row>
    <row r="24" spans="1:15">
      <c r="A24" s="2"/>
      <c r="B24" s="63" t="str">
        <f>IF(T!$D$2=T!$M$2,M23,IF(T!$D$2=T!$N$2,N23,O23))</f>
        <v>data count</v>
      </c>
      <c r="C24" s="65" t="s">
        <v>74</v>
      </c>
      <c r="D24" s="62"/>
      <c r="E24" s="66" t="str">
        <f>IF(D24="","×",IF(D24='1m'!D24,"✓","×"))</f>
        <v>×</v>
      </c>
      <c r="F24" s="2"/>
      <c r="G24" s="2"/>
      <c r="H24" s="2"/>
      <c r="I24" s="2"/>
      <c r="J24" s="2"/>
      <c r="K24" s="2"/>
      <c r="L24" s="2"/>
      <c r="M24" s="41" t="s">
        <v>76</v>
      </c>
      <c r="N24" s="42" t="s">
        <v>88</v>
      </c>
      <c r="O24" s="43" t="s">
        <v>103</v>
      </c>
    </row>
    <row r="25" spans="1:15">
      <c r="A25" s="2"/>
      <c r="B25" s="63" t="str">
        <f>IF(T!$D$2=T!$M$2,M24,IF(T!$D$2=T!$N$2,N24,O24))</f>
        <v>number of degrees of freedom</v>
      </c>
      <c r="C25" s="64" t="s">
        <v>116</v>
      </c>
      <c r="D25" s="62"/>
      <c r="E25" s="66" t="str">
        <f>IF(D25="","×",IF(D25='1m'!D25,"✓","×"))</f>
        <v>×</v>
      </c>
      <c r="F25" s="2"/>
      <c r="G25" s="2"/>
      <c r="H25" s="2"/>
      <c r="I25" s="2"/>
      <c r="J25" s="2"/>
      <c r="K25" s="2"/>
      <c r="L25" s="2"/>
      <c r="M25" s="41" t="s">
        <v>208</v>
      </c>
      <c r="N25" s="42" t="s">
        <v>209</v>
      </c>
      <c r="O25" s="43" t="s">
        <v>210</v>
      </c>
    </row>
    <row r="26" spans="1:15" ht="16">
      <c r="A26" s="2"/>
      <c r="B26" s="63" t="str">
        <f>IF(T!$D$2=T!$M$2,M25,IF(T!$D$2=T!$N$2,N25,O25))</f>
        <v>mean of deviations = deviation of the means</v>
      </c>
      <c r="C26" s="64" t="s">
        <v>211</v>
      </c>
      <c r="D26" s="62"/>
      <c r="E26" s="66" t="str">
        <f>IF(D26="","×",IF(D26='1m'!D26,"✓","×"))</f>
        <v>×</v>
      </c>
      <c r="F26" s="2"/>
      <c r="G26" s="2"/>
      <c r="H26" s="2"/>
      <c r="I26" s="2"/>
      <c r="J26" s="2"/>
      <c r="K26" s="2"/>
      <c r="L26" s="2"/>
      <c r="M26" s="41" t="s">
        <v>0</v>
      </c>
      <c r="N26" s="42" t="s">
        <v>90</v>
      </c>
      <c r="O26" s="43" t="s">
        <v>105</v>
      </c>
    </row>
    <row r="27" spans="1:15">
      <c r="A27" s="2"/>
      <c r="B27" s="63" t="str">
        <f>IF(T!$D$2=T!$M$2,M26,IF(T!$D$2=T!$N$2,N26,O26))</f>
        <v>standard deviation</v>
      </c>
      <c r="C27" s="65" t="s">
        <v>257</v>
      </c>
      <c r="D27" s="62"/>
      <c r="E27" s="66" t="str">
        <f>IF(D27="","×",IF(D27='1m'!D27,"✓","×"))</f>
        <v>×</v>
      </c>
      <c r="F27" s="2"/>
      <c r="G27" s="2"/>
      <c r="H27" s="2"/>
      <c r="I27" s="2"/>
      <c r="J27" s="2"/>
      <c r="K27" s="2"/>
      <c r="L27" s="2"/>
      <c r="M27" s="41" t="s">
        <v>17</v>
      </c>
      <c r="N27" s="42" t="s">
        <v>91</v>
      </c>
      <c r="O27" s="43" t="s">
        <v>106</v>
      </c>
    </row>
    <row r="28" spans="1:15">
      <c r="A28" s="2"/>
      <c r="B28" s="63" t="str">
        <f>IF(T!$D$2=T!$M$2,M27,IF(T!$D$2=T!$N$2,N27,O27))</f>
        <v>standard error</v>
      </c>
      <c r="C28" s="65" t="s">
        <v>256</v>
      </c>
      <c r="D28" s="62"/>
      <c r="E28" s="66" t="str">
        <f>IF(D28="","×",IF(D28='1m'!D28,"✓","×"))</f>
        <v>×</v>
      </c>
      <c r="F28" s="2"/>
      <c r="G28" s="2"/>
      <c r="H28" s="2"/>
      <c r="I28" s="2"/>
      <c r="J28" s="2"/>
      <c r="K28" s="2"/>
      <c r="L28" s="2"/>
      <c r="M28" s="41" t="s">
        <v>258</v>
      </c>
      <c r="N28" s="42" t="s">
        <v>259</v>
      </c>
      <c r="O28" s="43" t="s">
        <v>235</v>
      </c>
    </row>
    <row r="29" spans="1:15">
      <c r="A29" s="2"/>
      <c r="B29" s="63" t="str">
        <f>IF(T!$D$2=T!$M$2,M28,IF(T!$D$2=T!$N$2,N28,O28))</f>
        <v>sample t-value</v>
      </c>
      <c r="C29" s="65" t="s">
        <v>75</v>
      </c>
      <c r="D29" s="62"/>
      <c r="E29" s="66" t="str">
        <f>IF(D29="","×",IF(D29='1m'!D29,"✓","×"))</f>
        <v>×</v>
      </c>
      <c r="F29" s="2"/>
      <c r="G29" s="2"/>
      <c r="H29" s="2"/>
      <c r="I29" s="2"/>
      <c r="J29" s="2"/>
      <c r="K29" s="2"/>
      <c r="L29" s="2"/>
    </row>
    <row r="30" spans="1:15">
      <c r="A30" s="2"/>
      <c r="B30" s="63" t="str">
        <f>IF(T!$D$2=T!$M$2,M30,IF(T!$D$2=T!$N$2,N30,O30))</f>
        <v>two-sided sample p(t)-value</v>
      </c>
      <c r="C30" s="64" t="s">
        <v>117</v>
      </c>
      <c r="D30" s="62"/>
      <c r="E30" s="66" t="str">
        <f>IF(D30="","×",IF(D30='1m'!D30,"✓","×"))</f>
        <v>×</v>
      </c>
      <c r="F30" s="2"/>
      <c r="G30" s="2"/>
      <c r="H30" s="2"/>
      <c r="I30" s="2"/>
      <c r="J30" s="2"/>
      <c r="K30" s="2"/>
      <c r="L30" s="2"/>
      <c r="M30" s="41" t="s">
        <v>243</v>
      </c>
      <c r="N30" s="42" t="s">
        <v>244</v>
      </c>
      <c r="O30" s="43" t="s">
        <v>245</v>
      </c>
    </row>
    <row r="31" spans="1:15" ht="28">
      <c r="A31" s="2"/>
      <c r="B31" s="63" t="str">
        <f>IF(T!$D$2=T!$M$2,M34,IF(T!$D$2=T!$N$2,N34,O34))</f>
        <v>do we reject the null hypothese? (yes=1, no=0)</v>
      </c>
      <c r="C31" s="64"/>
      <c r="D31" s="62"/>
      <c r="E31" s="66" t="str">
        <f>IF(D31="","×",IF(D31='1m'!D31,"✓","×"))</f>
        <v>×</v>
      </c>
      <c r="F31" s="2"/>
      <c r="G31" s="2"/>
      <c r="H31" s="2"/>
      <c r="I31" s="2"/>
      <c r="J31" s="2"/>
      <c r="K31" s="2"/>
      <c r="L31" s="2"/>
    </row>
    <row r="32" spans="1:15">
      <c r="A32" s="2"/>
      <c r="B32" s="63" t="str">
        <f>IF(T!$D$2=T!$M$2,M35,IF(T!$D$2=T!$N$2,N35,O35))</f>
        <v>is there a side effect? (ja=1, nein=0)</v>
      </c>
      <c r="C32" s="64"/>
      <c r="D32" s="62"/>
      <c r="E32" s="66" t="str">
        <f>IF(D32="","×",IF(D32='1m'!D32,"✓","×"))</f>
        <v>×</v>
      </c>
      <c r="F32" s="2"/>
      <c r="G32" s="2"/>
      <c r="H32" s="2"/>
      <c r="I32" s="2"/>
      <c r="J32" s="2"/>
      <c r="K32" s="2"/>
      <c r="L32" s="2"/>
    </row>
    <row r="33" spans="1:15">
      <c r="A33" s="2"/>
      <c r="B33" s="63" t="str">
        <f>IF(T!$D$2=T!$M$2,M37,IF(T!$D$2=T!$N$2,N37,O37))</f>
        <v>possible decision error (α=1, β=2)</v>
      </c>
      <c r="C33" s="64"/>
      <c r="D33" s="62"/>
      <c r="E33" s="66" t="str">
        <f>IF(D33="","×",IF(D33='1m'!D33,"✓","×"))</f>
        <v>×</v>
      </c>
      <c r="F33" s="2"/>
      <c r="G33" s="2"/>
      <c r="H33" s="2"/>
      <c r="I33" s="2"/>
      <c r="J33" s="2"/>
      <c r="K33" s="2"/>
      <c r="L33" s="2"/>
    </row>
    <row r="34" spans="1: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41" t="s">
        <v>246</v>
      </c>
      <c r="N34" s="42" t="s">
        <v>247</v>
      </c>
      <c r="O34" s="43" t="s">
        <v>248</v>
      </c>
    </row>
    <row r="35" spans="1: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41" t="s">
        <v>249</v>
      </c>
      <c r="N35" s="42" t="s">
        <v>250</v>
      </c>
      <c r="O35" s="43" t="s">
        <v>251</v>
      </c>
    </row>
    <row r="36" spans="1: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41" t="s">
        <v>252</v>
      </c>
      <c r="N37" s="42" t="s">
        <v>253</v>
      </c>
      <c r="O37" s="43" t="s">
        <v>254</v>
      </c>
    </row>
    <row r="38" spans="1: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hidden="1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5" hidden="1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5" hidden="1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5" hidden="1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5" hidden="1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hidden="1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46"/>
  <sheetViews>
    <sheetView workbookViewId="0"/>
  </sheetViews>
  <sheetFormatPr baseColWidth="10" defaultColWidth="0" defaultRowHeight="14" zeroHeight="1" x14ac:dyDescent="0"/>
  <cols>
    <col min="1" max="1" width="8.83203125" customWidth="1"/>
    <col min="2" max="2" width="35.83203125" style="1" customWidth="1"/>
    <col min="3" max="3" width="16.83203125" customWidth="1"/>
    <col min="4" max="4" width="16.6640625" customWidth="1"/>
    <col min="5" max="12" width="8.83203125" customWidth="1"/>
    <col min="13" max="13" width="35.83203125" style="41" hidden="1"/>
    <col min="14" max="14" width="35.83203125" style="42" hidden="1"/>
    <col min="15" max="15" width="35.83203125" style="43" hidden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56">
      <c r="A4" s="2"/>
      <c r="B4" s="11" t="str">
        <f>IF(T!$D$2=T!$M$2,M4,IF(T!$D$2=T!$N$2,N4,O4))</f>
        <v>During the clinical trial of an immunosupressant drug the suspicion raised that it significantly influences blood potassium level.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41" t="s">
        <v>58</v>
      </c>
      <c r="N4" s="42" t="s">
        <v>81</v>
      </c>
      <c r="O4" s="43" t="s">
        <v>148</v>
      </c>
    </row>
    <row r="5" spans="1:15" ht="42">
      <c r="A5" s="2"/>
      <c r="B5" s="12" t="str">
        <f>IF(T!$D$2=T!$M$2,M5,IF(T!$D$2=T!$N$2,N5,O5))</f>
        <v>To verify this, a survey was carried out on a group: we measured the blood potassium level before and after treatment.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1" t="s">
        <v>11</v>
      </c>
      <c r="N5" s="42" t="s">
        <v>82</v>
      </c>
      <c r="O5" s="43" t="s">
        <v>59</v>
      </c>
    </row>
    <row r="6" spans="1:15" ht="42">
      <c r="A6" s="2"/>
      <c r="B6" s="12" t="str">
        <f>IF(T!$D$2=T!$M$2,M6,IF(T!$D$2=T!$N$2,N6,O6))</f>
        <v>The measured data can be found in columns C and D. The variable is supposed to be normally distributed.</v>
      </c>
      <c r="C6" s="2"/>
      <c r="D6" s="2"/>
      <c r="E6" s="18"/>
      <c r="F6" s="18"/>
      <c r="G6" s="18"/>
      <c r="H6" s="18"/>
      <c r="I6" s="18"/>
      <c r="J6" s="18"/>
      <c r="K6" s="18"/>
      <c r="L6" s="2"/>
      <c r="M6" s="41" t="s">
        <v>118</v>
      </c>
      <c r="N6" s="42" t="s">
        <v>119</v>
      </c>
      <c r="O6" s="43" t="s">
        <v>120</v>
      </c>
    </row>
    <row r="7" spans="1:15" ht="28">
      <c r="A7" s="2"/>
      <c r="B7" s="12" t="str">
        <f>IF(T!$D$2=T!$M$2,M7,IF(T!$D$2=T!$N$2,N7,O7))</f>
        <v>Does the medicine indeed have a significant (side-) effect?</v>
      </c>
      <c r="C7" s="2"/>
      <c r="D7" s="2"/>
      <c r="E7" s="18"/>
      <c r="F7" s="18"/>
      <c r="G7" s="18"/>
      <c r="H7" s="18"/>
      <c r="I7" s="18"/>
      <c r="J7" s="18"/>
      <c r="K7" s="18"/>
      <c r="L7" s="2"/>
      <c r="M7" s="41" t="s">
        <v>3</v>
      </c>
      <c r="N7" s="42" t="s">
        <v>83</v>
      </c>
      <c r="O7" s="43" t="s">
        <v>60</v>
      </c>
    </row>
    <row r="8" spans="1:15">
      <c r="A8" s="2"/>
      <c r="B8" s="13" t="str">
        <f>IF(T!$D$2=T!$M$2,M8,IF(T!$D$2=T!$N$2,N8,O8))</f>
        <v>Level of significance: 5%</v>
      </c>
      <c r="C8" s="2"/>
      <c r="D8" s="2"/>
      <c r="E8" s="18"/>
      <c r="F8" s="18"/>
      <c r="G8" s="18"/>
      <c r="H8" s="18"/>
      <c r="I8" s="18"/>
      <c r="J8" s="18"/>
      <c r="K8" s="18"/>
      <c r="L8" s="2"/>
      <c r="M8" s="41" t="s">
        <v>260</v>
      </c>
      <c r="N8" s="42" t="s">
        <v>70</v>
      </c>
      <c r="O8" s="43" t="s">
        <v>261</v>
      </c>
    </row>
    <row r="9" spans="1:15">
      <c r="A9" s="2"/>
      <c r="B9" s="3"/>
      <c r="C9" s="2"/>
      <c r="D9" s="2"/>
      <c r="E9" s="18"/>
      <c r="F9" s="18"/>
      <c r="G9" s="18"/>
      <c r="H9" s="18"/>
      <c r="I9" s="18"/>
      <c r="J9" s="18"/>
      <c r="K9" s="18"/>
      <c r="L9" s="2"/>
    </row>
    <row r="10" spans="1:15" ht="28">
      <c r="A10" s="2"/>
      <c r="B10" s="3"/>
      <c r="C10" s="14" t="str">
        <f>IF(T!$D$2=T!$M$2,M10,IF(T!$D$2=T!$N$2,N10,O10))</f>
        <v>Blood potassium level (mmol/L)</v>
      </c>
      <c r="D10" s="15"/>
      <c r="E10" s="18"/>
      <c r="F10" s="18"/>
      <c r="G10" s="18"/>
      <c r="H10" s="18"/>
      <c r="I10" s="18"/>
      <c r="J10" s="18"/>
      <c r="K10" s="18"/>
      <c r="L10" s="2"/>
      <c r="M10" s="41" t="s">
        <v>2</v>
      </c>
      <c r="N10" s="42" t="s">
        <v>69</v>
      </c>
      <c r="O10" s="43" t="s">
        <v>62</v>
      </c>
    </row>
    <row r="11" spans="1:15" ht="28">
      <c r="A11" s="2"/>
      <c r="B11" s="3"/>
      <c r="C11" s="10" t="str">
        <f>IF(T!$D$2=T!$M$2,M11,IF(T!$D$2=T!$N$2,N11,O11))</f>
        <v>Before treatment</v>
      </c>
      <c r="D11" s="10" t="str">
        <f>IF(T!$D$2=T!$M$2,M12,IF(T!$D$2=T!$N$2,N12,O12))</f>
        <v>After treatment</v>
      </c>
      <c r="F11" s="19" t="str">
        <f>IF(T!$D$2=T!$M$2,M13,IF(T!$D$2=T!$N$2,N13,O13))</f>
        <v>Deviations</v>
      </c>
      <c r="G11" s="20"/>
      <c r="H11" s="20"/>
      <c r="I11" s="20"/>
      <c r="J11" s="20"/>
      <c r="K11" s="20"/>
      <c r="L11" s="2"/>
      <c r="M11" s="41" t="s">
        <v>4</v>
      </c>
      <c r="N11" s="42" t="s">
        <v>68</v>
      </c>
      <c r="O11" s="43" t="s">
        <v>63</v>
      </c>
    </row>
    <row r="12" spans="1:15">
      <c r="A12" s="2"/>
      <c r="B12" s="3"/>
      <c r="C12" s="16">
        <v>4.2</v>
      </c>
      <c r="D12" s="16">
        <v>4.3</v>
      </c>
      <c r="F12" s="21">
        <f t="shared" ref="F12:F21" si="0">D12-C12</f>
        <v>9.9999999999999645E-2</v>
      </c>
      <c r="G12" s="20"/>
      <c r="H12" s="20"/>
      <c r="I12" s="20"/>
      <c r="J12" s="20"/>
      <c r="K12" s="20"/>
      <c r="L12" s="2"/>
      <c r="M12" s="41" t="s">
        <v>5</v>
      </c>
      <c r="N12" s="42" t="s">
        <v>67</v>
      </c>
      <c r="O12" s="43" t="s">
        <v>64</v>
      </c>
    </row>
    <row r="13" spans="1:15">
      <c r="A13" s="2"/>
      <c r="B13" s="3"/>
      <c r="C13" s="16">
        <v>4.2</v>
      </c>
      <c r="D13" s="16">
        <v>4.8</v>
      </c>
      <c r="F13" s="21">
        <f t="shared" si="0"/>
        <v>0.59999999999999964</v>
      </c>
      <c r="G13" s="20"/>
      <c r="H13" s="20"/>
      <c r="I13" s="20"/>
      <c r="J13" s="20"/>
      <c r="K13" s="20"/>
      <c r="L13" s="2"/>
      <c r="M13" s="41" t="s">
        <v>16</v>
      </c>
      <c r="N13" s="42" t="s">
        <v>66</v>
      </c>
      <c r="O13" s="43" t="s">
        <v>65</v>
      </c>
    </row>
    <row r="14" spans="1:15">
      <c r="A14" s="2"/>
      <c r="B14" s="3"/>
      <c r="C14" s="16">
        <v>4.7</v>
      </c>
      <c r="D14" s="16">
        <v>4.4000000000000004</v>
      </c>
      <c r="F14" s="21">
        <f t="shared" si="0"/>
        <v>-0.29999999999999982</v>
      </c>
      <c r="G14" s="20"/>
      <c r="H14" s="20"/>
      <c r="I14" s="20"/>
      <c r="J14" s="20"/>
      <c r="K14" s="20"/>
      <c r="L14" s="2"/>
    </row>
    <row r="15" spans="1:15">
      <c r="A15" s="2"/>
      <c r="B15" s="3"/>
      <c r="C15" s="16">
        <v>3.9</v>
      </c>
      <c r="D15" s="16">
        <v>4</v>
      </c>
      <c r="F15" s="21">
        <f t="shared" si="0"/>
        <v>0.10000000000000009</v>
      </c>
      <c r="G15" s="20"/>
      <c r="H15" s="20"/>
      <c r="I15" s="20"/>
      <c r="J15" s="20"/>
      <c r="K15" s="20"/>
      <c r="L15" s="2"/>
    </row>
    <row r="16" spans="1:15">
      <c r="A16" s="2"/>
      <c r="B16" s="3"/>
      <c r="C16" s="16">
        <v>4.2</v>
      </c>
      <c r="D16" s="16">
        <v>4.4000000000000004</v>
      </c>
      <c r="F16" s="21">
        <f t="shared" si="0"/>
        <v>0.20000000000000018</v>
      </c>
      <c r="G16" s="20"/>
      <c r="H16" s="20"/>
      <c r="I16" s="20"/>
      <c r="J16" s="20"/>
      <c r="K16" s="20"/>
      <c r="L16" s="2"/>
    </row>
    <row r="17" spans="1:15">
      <c r="A17" s="2"/>
      <c r="B17" s="3"/>
      <c r="C17" s="16">
        <v>4.5999999999999996</v>
      </c>
      <c r="D17" s="16">
        <v>4.4000000000000004</v>
      </c>
      <c r="F17" s="21">
        <f t="shared" si="0"/>
        <v>-0.19999999999999929</v>
      </c>
      <c r="G17" s="20"/>
      <c r="H17" s="20"/>
      <c r="I17" s="20"/>
      <c r="J17" s="20"/>
      <c r="K17" s="20"/>
      <c r="L17" s="2"/>
    </row>
    <row r="18" spans="1:15">
      <c r="A18" s="2"/>
      <c r="B18" s="3"/>
      <c r="C18" s="16">
        <v>4.2</v>
      </c>
      <c r="D18" s="16">
        <v>4.8</v>
      </c>
      <c r="F18" s="21">
        <f t="shared" si="0"/>
        <v>0.59999999999999964</v>
      </c>
      <c r="G18" s="20"/>
      <c r="H18" s="20"/>
      <c r="I18" s="20"/>
      <c r="J18" s="20"/>
      <c r="K18" s="20"/>
      <c r="L18" s="2"/>
      <c r="M18" s="41" t="s">
        <v>202</v>
      </c>
      <c r="N18" s="42" t="s">
        <v>204</v>
      </c>
      <c r="O18" s="43" t="s">
        <v>205</v>
      </c>
    </row>
    <row r="19" spans="1:15">
      <c r="A19" s="2"/>
      <c r="B19" s="3"/>
      <c r="C19" s="16">
        <v>4.3</v>
      </c>
      <c r="D19" s="16">
        <v>4.4000000000000004</v>
      </c>
      <c r="F19" s="21">
        <f t="shared" si="0"/>
        <v>0.10000000000000053</v>
      </c>
      <c r="G19" s="20"/>
      <c r="H19" s="20"/>
      <c r="I19" s="20"/>
      <c r="J19" s="20"/>
      <c r="K19" s="20"/>
      <c r="L19" s="2"/>
    </row>
    <row r="20" spans="1:15">
      <c r="A20" s="2"/>
      <c r="B20" s="3"/>
      <c r="C20" s="16">
        <v>4.0999999999999996</v>
      </c>
      <c r="D20" s="16">
        <v>4.2</v>
      </c>
      <c r="F20" s="21">
        <f t="shared" si="0"/>
        <v>0.10000000000000053</v>
      </c>
      <c r="G20" s="20"/>
      <c r="H20" s="20"/>
      <c r="I20" s="20"/>
      <c r="J20" s="20"/>
      <c r="K20" s="20"/>
      <c r="L20" s="2"/>
    </row>
    <row r="21" spans="1:15">
      <c r="A21" s="2"/>
      <c r="B21" s="3"/>
      <c r="C21" s="16">
        <v>4.8</v>
      </c>
      <c r="D21" s="16">
        <v>4.4000000000000004</v>
      </c>
      <c r="F21" s="21">
        <f t="shared" si="0"/>
        <v>-0.39999999999999947</v>
      </c>
      <c r="G21" s="20"/>
      <c r="H21" s="20"/>
      <c r="I21" s="20"/>
      <c r="J21" s="20"/>
      <c r="K21" s="20"/>
      <c r="L21" s="2"/>
    </row>
    <row r="22" spans="1: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>
      <c r="A23" s="2"/>
      <c r="B23" s="63" t="str">
        <f>IF(T!$D$2=T!$M$2,M18,IF(T!$D$2=T!$N$2,N18,O18))</f>
        <v>test type</v>
      </c>
      <c r="C23" s="64"/>
      <c r="D23" s="62" t="s">
        <v>255</v>
      </c>
      <c r="E23" s="2"/>
      <c r="F23" s="2"/>
      <c r="G23" s="2"/>
      <c r="H23" s="2"/>
      <c r="I23" s="2"/>
      <c r="J23" s="2"/>
      <c r="K23" s="2"/>
      <c r="L23" s="2"/>
      <c r="M23" s="41" t="s">
        <v>15</v>
      </c>
      <c r="N23" s="42" t="s">
        <v>87</v>
      </c>
      <c r="O23" s="43" t="s">
        <v>102</v>
      </c>
    </row>
    <row r="24" spans="1:15">
      <c r="A24" s="2"/>
      <c r="B24" s="63" t="str">
        <f>IF(T!$D$2=T!$M$2,M23,IF(T!$D$2=T!$N$2,N23,O23))</f>
        <v>data count</v>
      </c>
      <c r="C24" s="65" t="s">
        <v>74</v>
      </c>
      <c r="D24" s="62">
        <f>COUNT(F12:F21)</f>
        <v>10</v>
      </c>
      <c r="E24" s="2"/>
      <c r="F24" s="2"/>
      <c r="G24" s="2"/>
      <c r="H24" s="2"/>
      <c r="I24" s="2"/>
      <c r="J24" s="2"/>
      <c r="K24" s="2"/>
      <c r="L24" s="2"/>
      <c r="M24" s="41" t="s">
        <v>76</v>
      </c>
      <c r="N24" s="42" t="s">
        <v>88</v>
      </c>
      <c r="O24" s="43" t="s">
        <v>103</v>
      </c>
    </row>
    <row r="25" spans="1:15">
      <c r="A25" s="2"/>
      <c r="B25" s="63" t="str">
        <f>IF(T!$D$2=T!$M$2,M24,IF(T!$D$2=T!$N$2,N24,O24))</f>
        <v>number of degrees of freedom</v>
      </c>
      <c r="C25" s="64" t="s">
        <v>116</v>
      </c>
      <c r="D25" s="62">
        <f>D24-1</f>
        <v>9</v>
      </c>
      <c r="E25" s="2"/>
      <c r="F25" s="2"/>
      <c r="G25" s="2"/>
      <c r="H25" s="2"/>
      <c r="I25" s="2"/>
      <c r="J25" s="2"/>
      <c r="K25" s="2"/>
      <c r="L25" s="2"/>
      <c r="M25" s="41" t="s">
        <v>208</v>
      </c>
      <c r="N25" s="42" t="s">
        <v>209</v>
      </c>
      <c r="O25" s="43" t="s">
        <v>210</v>
      </c>
    </row>
    <row r="26" spans="1:15" ht="16">
      <c r="A26" s="2"/>
      <c r="B26" s="63" t="str">
        <f>IF(T!$D$2=T!$M$2,M25,IF(T!$D$2=T!$N$2,N25,O25))</f>
        <v>mean of deviations = deviation of the means</v>
      </c>
      <c r="C26" s="64" t="s">
        <v>211</v>
      </c>
      <c r="D26" s="62">
        <f>AVERAGE(F12:F21)</f>
        <v>9.0000000000000163E-2</v>
      </c>
      <c r="E26" s="2"/>
      <c r="F26" s="2"/>
      <c r="G26" s="2"/>
      <c r="H26" s="2"/>
      <c r="I26" s="2"/>
      <c r="J26" s="2"/>
      <c r="K26" s="2"/>
      <c r="L26" s="2"/>
      <c r="M26" s="41" t="s">
        <v>0</v>
      </c>
      <c r="N26" s="42" t="s">
        <v>90</v>
      </c>
      <c r="O26" s="43" t="s">
        <v>105</v>
      </c>
    </row>
    <row r="27" spans="1:15">
      <c r="A27" s="2"/>
      <c r="B27" s="63" t="str">
        <f>IF(T!$D$2=T!$M$2,M26,IF(T!$D$2=T!$N$2,N26,O26))</f>
        <v>standard deviation</v>
      </c>
      <c r="C27" s="65" t="s">
        <v>257</v>
      </c>
      <c r="D27" s="62">
        <f>_xlfn.STDEV.S(F12:F21)</f>
        <v>0.3348299734359379</v>
      </c>
      <c r="E27" s="2"/>
      <c r="F27" s="2"/>
      <c r="G27" s="2"/>
      <c r="H27" s="2"/>
      <c r="I27" s="2"/>
      <c r="J27" s="2"/>
      <c r="K27" s="2"/>
      <c r="L27" s="2"/>
      <c r="M27" s="41" t="s">
        <v>17</v>
      </c>
      <c r="N27" s="42" t="s">
        <v>91</v>
      </c>
      <c r="O27" s="43" t="s">
        <v>106</v>
      </c>
    </row>
    <row r="28" spans="1:15">
      <c r="A28" s="2"/>
      <c r="B28" s="63" t="str">
        <f>IF(T!$D$2=T!$M$2,M27,IF(T!$D$2=T!$N$2,N27,O27))</f>
        <v>standard error</v>
      </c>
      <c r="C28" s="65" t="s">
        <v>256</v>
      </c>
      <c r="D28" s="62">
        <f>D27/SQRT(D24)</f>
        <v>0.10588253449512383</v>
      </c>
      <c r="E28" s="2"/>
      <c r="F28" s="2"/>
      <c r="G28" s="2"/>
      <c r="H28" s="2"/>
      <c r="I28" s="2"/>
      <c r="J28" s="2"/>
      <c r="K28" s="2"/>
      <c r="L28" s="2"/>
      <c r="M28" s="41" t="s">
        <v>258</v>
      </c>
      <c r="N28" s="42" t="s">
        <v>259</v>
      </c>
      <c r="O28" s="43" t="s">
        <v>235</v>
      </c>
    </row>
    <row r="29" spans="1:15">
      <c r="A29" s="2"/>
      <c r="B29" s="63" t="str">
        <f>IF(T!$D$2=T!$M$2,M28,IF(T!$D$2=T!$N$2,N28,O28))</f>
        <v>sample t-value</v>
      </c>
      <c r="C29" s="65" t="s">
        <v>75</v>
      </c>
      <c r="D29" s="62">
        <f>D26/D28</f>
        <v>0.84999854252775653</v>
      </c>
      <c r="E29" s="2"/>
      <c r="F29" s="2"/>
      <c r="G29" s="2"/>
      <c r="H29" s="2"/>
      <c r="I29" s="2"/>
      <c r="J29" s="2"/>
      <c r="K29" s="2"/>
      <c r="L29" s="2"/>
    </row>
    <row r="30" spans="1:15">
      <c r="A30" s="2"/>
      <c r="B30" s="63" t="str">
        <f>IF(T!$D$2=T!$M$2,M30,IF(T!$D$2=T!$N$2,N30,O30))</f>
        <v>two-sided sample p(t)-value</v>
      </c>
      <c r="C30" s="64" t="s">
        <v>117</v>
      </c>
      <c r="D30" s="62">
        <f>_xlfn.T.TEST(C12:C21,D12:D21,2,1)</f>
        <v>0.417363749745993</v>
      </c>
      <c r="E30" s="2"/>
      <c r="F30" s="2"/>
      <c r="G30" s="2"/>
      <c r="H30" s="2"/>
      <c r="I30" s="2"/>
      <c r="J30" s="2"/>
      <c r="K30" s="2"/>
      <c r="L30" s="2"/>
      <c r="M30" s="41" t="s">
        <v>243</v>
      </c>
      <c r="N30" s="42" t="s">
        <v>244</v>
      </c>
      <c r="O30" s="43" t="s">
        <v>245</v>
      </c>
    </row>
    <row r="31" spans="1:15" ht="28">
      <c r="A31" s="2"/>
      <c r="B31" s="63" t="str">
        <f>IF(T!$D$2=T!$M$2,M34,IF(T!$D$2=T!$N$2,N34,O34))</f>
        <v>do we reject the null hypothesis? (yes=1, no=0)</v>
      </c>
      <c r="C31" s="64"/>
      <c r="D31" s="62">
        <v>0</v>
      </c>
      <c r="E31" s="2"/>
      <c r="F31" s="2"/>
      <c r="G31" s="2"/>
      <c r="H31" s="2"/>
      <c r="I31" s="2"/>
      <c r="J31" s="2"/>
      <c r="K31" s="2"/>
      <c r="L31" s="2"/>
    </row>
    <row r="32" spans="1:15">
      <c r="A32" s="2"/>
      <c r="B32" s="63" t="str">
        <f>IF(T!$D$2=T!$M$2,M35,IF(T!$D$2=T!$N$2,N35,O35))</f>
        <v>is there a side effect? (ja=1, nein=0)</v>
      </c>
      <c r="C32" s="64"/>
      <c r="D32" s="62">
        <v>0</v>
      </c>
      <c r="E32" s="2"/>
      <c r="F32" s="2"/>
      <c r="G32" s="2"/>
      <c r="H32" s="2"/>
      <c r="I32" s="2"/>
      <c r="J32" s="2"/>
      <c r="K32" s="2"/>
      <c r="L32" s="2"/>
    </row>
    <row r="33" spans="1:15">
      <c r="A33" s="2"/>
      <c r="B33" s="63" t="str">
        <f>IF(T!$D$2=T!$M$2,M37,IF(T!$D$2=T!$N$2,N37,O37))</f>
        <v>possible decision error (α=1, β=2)</v>
      </c>
      <c r="C33" s="64"/>
      <c r="D33" s="62">
        <v>2</v>
      </c>
      <c r="E33" s="2"/>
      <c r="F33" s="2"/>
      <c r="G33" s="2"/>
      <c r="H33" s="2"/>
      <c r="I33" s="2"/>
      <c r="J33" s="2"/>
      <c r="K33" s="2"/>
      <c r="L33" s="2"/>
    </row>
    <row r="34" spans="1: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41" t="s">
        <v>246</v>
      </c>
      <c r="N34" s="42" t="s">
        <v>273</v>
      </c>
      <c r="O34" s="43" t="s">
        <v>276</v>
      </c>
    </row>
    <row r="35" spans="1: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41" t="s">
        <v>249</v>
      </c>
      <c r="N35" s="42" t="s">
        <v>250</v>
      </c>
      <c r="O35" s="43" t="s">
        <v>251</v>
      </c>
    </row>
    <row r="36" spans="1: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41" t="s">
        <v>252</v>
      </c>
      <c r="N37" s="42" t="s">
        <v>253</v>
      </c>
      <c r="O37" s="43" t="s">
        <v>254</v>
      </c>
    </row>
    <row r="38" spans="1: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hidden="1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5" hidden="1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5" hidden="1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5" hidden="1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5" hidden="1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hidden="1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7" r:id="rId3">
          <objectPr defaultSize="0" autoPict="0" r:id="rId4">
            <anchor moveWithCells="1" sizeWithCells="1">
              <from>
                <xdr:col>1</xdr:col>
                <xdr:colOff>800100</xdr:colOff>
                <xdr:row>13</xdr:row>
                <xdr:rowOff>139700</xdr:rowOff>
              </from>
              <to>
                <xdr:col>1</xdr:col>
                <xdr:colOff>2247900</xdr:colOff>
                <xdr:row>19</xdr:row>
                <xdr:rowOff>12700</xdr:rowOff>
              </to>
            </anchor>
          </objectPr>
        </oleObject>
      </mc:Choice>
      <mc:Fallback>
        <oleObject progId="Equation.3" shapeId="409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46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35.83203125" style="1" customWidth="1"/>
    <col min="3" max="4" width="14.83203125" customWidth="1"/>
    <col min="5" max="5" width="3.83203125" customWidth="1"/>
    <col min="6" max="12" width="8.83203125" customWidth="1"/>
    <col min="13" max="13" width="35.83203125" style="41" hidden="1"/>
    <col min="14" max="14" width="35.83203125" style="42" hidden="1"/>
    <col min="15" max="15" width="35.83203125" style="43" hidden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42">
      <c r="A4" s="2"/>
      <c r="B4" s="11" t="str">
        <f>IF(T!$D$2=T!$M$2,M4,IF(T!$D$2=T!$N$2,N4,O4))</f>
        <v>We would like to investigate if the blood potassium level would be useful in the diagnosis of Behçet's disease.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61" t="s">
        <v>150</v>
      </c>
      <c r="N4" s="42" t="s">
        <v>149</v>
      </c>
      <c r="O4" s="43" t="s">
        <v>151</v>
      </c>
    </row>
    <row r="5" spans="1:15" ht="42">
      <c r="A5" s="2"/>
      <c r="B5" s="12" t="str">
        <f>IF(T!$D$2=T!$M$2,M5,IF(T!$D$2=T!$N$2,N5,O5))</f>
        <v>As part of this investigation we measured the blood potassium concentration of ten Behçet's disease patients.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4" t="s">
        <v>10</v>
      </c>
      <c r="N5" s="42" t="s">
        <v>152</v>
      </c>
      <c r="O5" s="43" t="s">
        <v>155</v>
      </c>
    </row>
    <row r="6" spans="1:15" ht="42">
      <c r="A6" s="2"/>
      <c r="B6" s="12" t="str">
        <f>IF(T!$D$2=T!$M$2,M6,IF(T!$D$2=T!$N$2,N6,O6))</f>
        <v>The measured data can be found in column C. The variable is supposed to be normally distributed.</v>
      </c>
      <c r="C6" s="2"/>
      <c r="D6" s="2"/>
      <c r="E6" s="18"/>
      <c r="F6" s="18"/>
      <c r="G6" s="18"/>
      <c r="H6" s="18"/>
      <c r="I6" s="18"/>
      <c r="J6" s="18"/>
      <c r="K6" s="18"/>
      <c r="L6" s="2"/>
      <c r="M6" s="41" t="s">
        <v>145</v>
      </c>
      <c r="N6" s="42" t="s">
        <v>146</v>
      </c>
      <c r="O6" s="43" t="s">
        <v>147</v>
      </c>
    </row>
    <row r="7" spans="1:15" ht="28">
      <c r="A7" s="2"/>
      <c r="B7" s="12" t="str">
        <f>IF(T!$D$2=T!$M$2,M7,IF(T!$D$2=T!$N$2,N7,O7))</f>
        <v>Is there a significant deviation from the 4.25 mmol/L reference value?</v>
      </c>
      <c r="C7" s="2"/>
      <c r="D7" s="2"/>
      <c r="E7" s="18"/>
      <c r="F7" s="18"/>
      <c r="G7" s="18"/>
      <c r="H7" s="18"/>
      <c r="I7" s="18"/>
      <c r="J7" s="18"/>
      <c r="K7" s="18"/>
      <c r="L7" s="2"/>
      <c r="M7" s="61" t="s">
        <v>6</v>
      </c>
      <c r="N7" s="42" t="s">
        <v>153</v>
      </c>
      <c r="O7" s="43" t="s">
        <v>154</v>
      </c>
    </row>
    <row r="8" spans="1:15">
      <c r="A8" s="2"/>
      <c r="B8" s="13" t="str">
        <f>IF(T!$D$2=T!$M$2,M8,IF(T!$D$2=T!$N$2,N8,O8))</f>
        <v>level of significance: 5%</v>
      </c>
      <c r="C8" s="2"/>
      <c r="D8" s="2"/>
      <c r="E8" s="18"/>
      <c r="F8" s="18"/>
      <c r="G8" s="18"/>
      <c r="H8" s="18"/>
      <c r="I8" s="18"/>
      <c r="J8" s="18"/>
      <c r="K8" s="18"/>
      <c r="L8" s="2"/>
      <c r="M8" s="61" t="s">
        <v>14</v>
      </c>
      <c r="N8" s="42" t="s">
        <v>70</v>
      </c>
      <c r="O8" s="43" t="s">
        <v>61</v>
      </c>
    </row>
    <row r="9" spans="1:15">
      <c r="A9" s="2"/>
      <c r="B9" s="3"/>
      <c r="C9" s="2"/>
      <c r="D9" s="2"/>
      <c r="E9" s="18"/>
      <c r="F9" s="18"/>
      <c r="G9" s="18"/>
      <c r="H9" s="18"/>
      <c r="I9" s="18"/>
      <c r="J9" s="18"/>
      <c r="K9" s="18"/>
      <c r="L9" s="2"/>
    </row>
    <row r="10" spans="1:15" ht="28">
      <c r="A10" s="2"/>
      <c r="B10" s="3"/>
      <c r="C10" s="60" t="str">
        <f>IF(T!$D$2=T!$M$2,M10,IF(T!$D$2=T!$N$2,N10,O10))</f>
        <v>Blood potassium level (mmol/L)</v>
      </c>
      <c r="D10" s="30"/>
      <c r="E10" s="27"/>
      <c r="F10" s="18"/>
      <c r="G10" s="18"/>
      <c r="H10" s="18"/>
      <c r="I10" s="18"/>
      <c r="J10" s="18"/>
      <c r="K10" s="18"/>
      <c r="L10" s="2"/>
      <c r="M10" s="41" t="s">
        <v>2</v>
      </c>
      <c r="N10" s="42" t="s">
        <v>69</v>
      </c>
      <c r="O10" s="43" t="s">
        <v>62</v>
      </c>
    </row>
    <row r="11" spans="1:15">
      <c r="A11" s="2"/>
      <c r="B11" s="3"/>
      <c r="C11" s="60" t="str">
        <f>IF(T!$D$2=T!$M$2,M11,IF(T!$D$2=T!$N$2,N11,O11))</f>
        <v>Data of ill people</v>
      </c>
      <c r="D11" s="45"/>
      <c r="E11" s="53"/>
      <c r="F11" s="34"/>
      <c r="G11" s="20"/>
      <c r="H11" s="20"/>
      <c r="I11" s="20"/>
      <c r="J11" s="20"/>
      <c r="K11" s="20"/>
      <c r="L11" s="2"/>
      <c r="M11" s="41" t="s">
        <v>124</v>
      </c>
      <c r="N11" s="42" t="s">
        <v>125</v>
      </c>
      <c r="O11" s="43" t="s">
        <v>126</v>
      </c>
    </row>
    <row r="12" spans="1:15">
      <c r="A12" s="2"/>
      <c r="B12" s="3"/>
      <c r="C12" s="26">
        <v>4.7</v>
      </c>
      <c r="D12" s="33"/>
      <c r="E12" s="53"/>
      <c r="F12" s="35"/>
      <c r="G12" s="20"/>
      <c r="H12" s="20"/>
      <c r="I12" s="20"/>
      <c r="J12" s="20"/>
      <c r="K12" s="20"/>
      <c r="L12" s="2"/>
      <c r="M12" s="41" t="s">
        <v>212</v>
      </c>
      <c r="N12" s="42" t="s">
        <v>213</v>
      </c>
      <c r="O12" s="43" t="s">
        <v>214</v>
      </c>
    </row>
    <row r="13" spans="1:15">
      <c r="A13" s="2"/>
      <c r="B13" s="3"/>
      <c r="C13" s="26">
        <v>4.3</v>
      </c>
      <c r="D13" s="33"/>
      <c r="E13" s="53"/>
      <c r="F13" s="35"/>
      <c r="G13" s="20"/>
      <c r="H13" s="20"/>
      <c r="I13" s="20"/>
      <c r="J13" s="20"/>
      <c r="K13" s="20"/>
      <c r="L13" s="2"/>
      <c r="M13" s="41" t="s">
        <v>16</v>
      </c>
      <c r="N13" s="42" t="s">
        <v>66</v>
      </c>
      <c r="O13" s="43" t="s">
        <v>65</v>
      </c>
    </row>
    <row r="14" spans="1:15">
      <c r="A14" s="2"/>
      <c r="B14" s="3"/>
      <c r="C14" s="26">
        <v>4.3</v>
      </c>
      <c r="D14" s="33"/>
      <c r="E14" s="53"/>
      <c r="F14" s="35"/>
      <c r="G14" s="20"/>
      <c r="H14" s="20"/>
      <c r="I14" s="20"/>
      <c r="J14" s="20"/>
      <c r="K14" s="20"/>
      <c r="L14" s="2"/>
    </row>
    <row r="15" spans="1:15">
      <c r="A15" s="2"/>
      <c r="B15" s="3"/>
      <c r="C15" s="26">
        <v>4.5999999999999996</v>
      </c>
      <c r="D15" s="33"/>
      <c r="E15" s="53"/>
      <c r="F15" s="35"/>
      <c r="G15" s="20"/>
      <c r="H15" s="20"/>
      <c r="I15" s="20"/>
      <c r="J15" s="20"/>
      <c r="K15" s="20"/>
      <c r="L15" s="2"/>
      <c r="M15" s="41" t="s">
        <v>77</v>
      </c>
      <c r="N15" s="42" t="s">
        <v>84</v>
      </c>
      <c r="O15" s="43" t="s">
        <v>99</v>
      </c>
    </row>
    <row r="16" spans="1:15">
      <c r="A16" s="2"/>
      <c r="B16" s="3"/>
      <c r="C16" s="26">
        <v>4.2</v>
      </c>
      <c r="D16" s="33"/>
      <c r="E16" s="53"/>
      <c r="F16" s="35"/>
      <c r="G16" s="20"/>
      <c r="H16" s="20"/>
      <c r="I16" s="20"/>
      <c r="J16" s="20"/>
      <c r="K16" s="20"/>
      <c r="L16" s="2"/>
      <c r="M16" s="41" t="s">
        <v>78</v>
      </c>
      <c r="N16" s="42" t="s">
        <v>85</v>
      </c>
      <c r="O16" s="43" t="s">
        <v>100</v>
      </c>
    </row>
    <row r="17" spans="1:15">
      <c r="A17" s="2"/>
      <c r="B17" s="3"/>
      <c r="C17" s="26">
        <v>4.5</v>
      </c>
      <c r="D17" s="33"/>
      <c r="E17" s="53"/>
      <c r="F17" s="35"/>
      <c r="G17" s="20"/>
      <c r="H17" s="20"/>
      <c r="I17" s="20"/>
      <c r="J17" s="20"/>
      <c r="K17" s="20"/>
      <c r="L17" s="2"/>
      <c r="M17" s="41" t="s">
        <v>79</v>
      </c>
      <c r="N17" s="42" t="s">
        <v>86</v>
      </c>
      <c r="O17" s="43" t="s">
        <v>101</v>
      </c>
    </row>
    <row r="18" spans="1:15">
      <c r="A18" s="2"/>
      <c r="B18" s="3"/>
      <c r="C18" s="26">
        <v>4.5999999999999996</v>
      </c>
      <c r="D18" s="33"/>
      <c r="E18" s="53"/>
      <c r="F18" s="35"/>
      <c r="G18" s="20"/>
      <c r="H18" s="20"/>
      <c r="I18" s="20"/>
      <c r="J18" s="20"/>
      <c r="K18" s="20"/>
      <c r="L18" s="2"/>
      <c r="M18" s="41" t="s">
        <v>202</v>
      </c>
      <c r="N18" s="42" t="s">
        <v>204</v>
      </c>
      <c r="O18" s="43" t="s">
        <v>205</v>
      </c>
    </row>
    <row r="19" spans="1:15">
      <c r="A19" s="2"/>
      <c r="B19" s="3"/>
      <c r="C19" s="26">
        <v>5.2</v>
      </c>
      <c r="D19" s="33"/>
      <c r="E19" s="53"/>
      <c r="F19" s="35"/>
      <c r="G19" s="20"/>
      <c r="H19" s="20"/>
      <c r="I19" s="20"/>
      <c r="J19" s="20"/>
      <c r="K19" s="20"/>
      <c r="L19" s="2"/>
      <c r="M19" s="41" t="s">
        <v>9</v>
      </c>
      <c r="N19" s="42" t="s">
        <v>127</v>
      </c>
      <c r="O19" s="43" t="s">
        <v>128</v>
      </c>
    </row>
    <row r="20" spans="1:15">
      <c r="A20" s="2"/>
      <c r="B20" s="3"/>
      <c r="C20" s="26">
        <v>4.4000000000000004</v>
      </c>
      <c r="D20" s="33"/>
      <c r="E20" s="53"/>
      <c r="F20" s="35"/>
      <c r="G20" s="20"/>
      <c r="H20" s="20"/>
      <c r="I20" s="20"/>
      <c r="J20" s="20"/>
      <c r="K20" s="20"/>
      <c r="L20" s="2"/>
      <c r="M20" s="41" t="s">
        <v>129</v>
      </c>
      <c r="N20" s="42" t="s">
        <v>130</v>
      </c>
      <c r="O20" s="43" t="s">
        <v>131</v>
      </c>
    </row>
    <row r="21" spans="1:15">
      <c r="A21" s="2"/>
      <c r="B21" s="3"/>
      <c r="C21" s="26">
        <v>4.9000000000000004</v>
      </c>
      <c r="D21" s="33"/>
      <c r="E21" s="53"/>
      <c r="F21" s="35"/>
      <c r="G21" s="20"/>
      <c r="H21" s="20"/>
      <c r="I21" s="20"/>
      <c r="J21" s="20"/>
      <c r="K21" s="20"/>
      <c r="L21" s="2"/>
      <c r="M21" s="41" t="s">
        <v>132</v>
      </c>
      <c r="N21" s="42" t="s">
        <v>133</v>
      </c>
      <c r="O21" s="43" t="s">
        <v>134</v>
      </c>
    </row>
    <row r="22" spans="1: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41" t="s">
        <v>203</v>
      </c>
      <c r="N22" s="42" t="s">
        <v>207</v>
      </c>
      <c r="O22" s="43" t="s">
        <v>206</v>
      </c>
    </row>
    <row r="23" spans="1:15">
      <c r="A23" s="2"/>
      <c r="B23" s="63" t="str">
        <f>IF(T!$D$2=T!$M$2,M18,IF(T!$D$2=T!$N$2,N18,O18))</f>
        <v>test type</v>
      </c>
      <c r="C23" s="64"/>
      <c r="D23" s="62"/>
      <c r="E23" s="66" t="str">
        <f>IF(D23="","×",IF(D23='2m'!D23,"✓","×"))</f>
        <v>×</v>
      </c>
      <c r="F23" s="2"/>
      <c r="G23" s="2"/>
      <c r="H23" s="2"/>
      <c r="I23" s="2"/>
      <c r="J23" s="2"/>
      <c r="K23" s="2"/>
      <c r="L23" s="2"/>
      <c r="M23" s="41" t="s">
        <v>15</v>
      </c>
      <c r="N23" s="42" t="s">
        <v>87</v>
      </c>
      <c r="O23" s="43" t="s">
        <v>102</v>
      </c>
    </row>
    <row r="24" spans="1:15">
      <c r="A24" s="2"/>
      <c r="B24" s="63" t="str">
        <f>IF(T!$D$2=T!$M$2,M28,IF(T!$D$2=T!$N$2,N28,O28))</f>
        <v>sample t-value (with formula)</v>
      </c>
      <c r="C24" s="65" t="s">
        <v>75</v>
      </c>
      <c r="D24" s="62"/>
      <c r="E24" s="66" t="str">
        <f>IF(D24="","×",IF(D24='2m'!D24,"✓","×"))</f>
        <v>×</v>
      </c>
      <c r="F24" s="2"/>
      <c r="G24" s="2"/>
      <c r="H24" s="2"/>
      <c r="I24" s="2"/>
      <c r="J24" s="2"/>
      <c r="K24" s="2"/>
      <c r="L24" s="2"/>
      <c r="M24" s="41" t="s">
        <v>76</v>
      </c>
      <c r="N24" s="42" t="s">
        <v>88</v>
      </c>
      <c r="O24" s="43" t="s">
        <v>103</v>
      </c>
    </row>
    <row r="25" spans="1:15">
      <c r="A25" s="2"/>
      <c r="B25" s="63" t="str">
        <f>IF(T!$D$2=T!$M$2,M30,IF(T!$D$2=T!$N$2,N30,O30))</f>
        <v>two-sided sample p(t)-value (T.TEST)</v>
      </c>
      <c r="C25" s="64" t="s">
        <v>117</v>
      </c>
      <c r="D25" s="62"/>
      <c r="E25" s="66" t="str">
        <f>IF(D25="","×",IF(D25='2m'!D25,"✓","×"))</f>
        <v>×</v>
      </c>
      <c r="F25" s="2"/>
      <c r="G25" s="2"/>
      <c r="H25" s="2"/>
      <c r="I25" s="2"/>
      <c r="J25" s="2"/>
      <c r="K25" s="2"/>
      <c r="L25" s="2"/>
      <c r="M25" s="41" t="s">
        <v>1</v>
      </c>
      <c r="N25" s="42" t="s">
        <v>89</v>
      </c>
      <c r="O25" s="43" t="s">
        <v>104</v>
      </c>
    </row>
    <row r="26" spans="1:15" ht="28">
      <c r="A26" s="2"/>
      <c r="B26" s="63" t="str">
        <f>IF(T!$D$2=T!$M$2,M33,IF(T!$D$2=T!$N$2,N33,O33))</f>
        <v>do we reject the null hypothese? (yes=1, no=0)</v>
      </c>
      <c r="C26" s="64"/>
      <c r="D26" s="62"/>
      <c r="E26" s="66" t="str">
        <f>IF(D26="","×",IF(D26='2m'!D26,"✓","×"))</f>
        <v>×</v>
      </c>
      <c r="F26" s="2"/>
      <c r="G26" s="2"/>
      <c r="H26" s="2"/>
      <c r="I26" s="2"/>
      <c r="J26" s="2"/>
      <c r="K26" s="2"/>
      <c r="L26" s="2"/>
      <c r="M26" s="41" t="s">
        <v>0</v>
      </c>
      <c r="N26" s="42" t="s">
        <v>90</v>
      </c>
      <c r="O26" s="43" t="s">
        <v>105</v>
      </c>
    </row>
    <row r="27" spans="1:15" ht="42">
      <c r="A27" s="2"/>
      <c r="B27" s="63" t="str">
        <f>IF(T!$D$2=T!$M$2,M34,IF(T!$D$2=T!$N$2,N34,O34))</f>
        <v>Can the blood potassium level be used in the diagnosis of the Behçet disease? (yes=1, no=0)</v>
      </c>
      <c r="C27" s="64"/>
      <c r="D27" s="62"/>
      <c r="E27" s="66" t="str">
        <f>IF(D27="","×",IF(D27='2m'!D27,"✓","×"))</f>
        <v>×</v>
      </c>
      <c r="F27" s="2"/>
      <c r="G27" s="2"/>
      <c r="H27" s="2"/>
      <c r="I27" s="2"/>
      <c r="J27" s="2"/>
      <c r="K27" s="2"/>
      <c r="L27" s="2"/>
      <c r="M27" s="41" t="s">
        <v>17</v>
      </c>
      <c r="N27" s="42" t="s">
        <v>91</v>
      </c>
      <c r="O27" s="43" t="s">
        <v>106</v>
      </c>
    </row>
    <row r="28" spans="1:15">
      <c r="A28" s="2"/>
      <c r="B28" s="63" t="str">
        <f>IF(T!$D$2=T!$M$2,M35,IF(T!$D$2=T!$N$2,N35,O35))</f>
        <v>possible decision error (α=1, β=2)</v>
      </c>
      <c r="C28" s="64"/>
      <c r="D28" s="62"/>
      <c r="E28" s="66" t="str">
        <f>IF(D28="","×",IF(D28='2m'!D28,"✓","×"))</f>
        <v>×</v>
      </c>
      <c r="F28" s="2"/>
      <c r="G28" s="2"/>
      <c r="H28" s="2"/>
      <c r="I28" s="2"/>
      <c r="J28" s="2"/>
      <c r="K28" s="2"/>
      <c r="L28" s="2"/>
      <c r="M28" s="41" t="s">
        <v>80</v>
      </c>
      <c r="N28" s="42" t="s">
        <v>92</v>
      </c>
      <c r="O28" s="43" t="s">
        <v>107</v>
      </c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1" t="s">
        <v>121</v>
      </c>
      <c r="N29" s="42" t="s">
        <v>93</v>
      </c>
      <c r="O29" s="43" t="s">
        <v>108</v>
      </c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1" t="s">
        <v>122</v>
      </c>
      <c r="N30" s="42" t="s">
        <v>94</v>
      </c>
      <c r="O30" s="43" t="s">
        <v>109</v>
      </c>
    </row>
    <row r="31" spans="1:1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1" t="s">
        <v>123</v>
      </c>
      <c r="N31" s="42" t="s">
        <v>95</v>
      </c>
      <c r="O31" s="43" t="s">
        <v>110</v>
      </c>
    </row>
    <row r="32" spans="1:15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5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1" t="s">
        <v>246</v>
      </c>
      <c r="N33" s="42" t="s">
        <v>247</v>
      </c>
      <c r="O33" s="43" t="s">
        <v>248</v>
      </c>
    </row>
    <row r="34" spans="1:15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1" t="s">
        <v>262</v>
      </c>
      <c r="N34" s="42" t="s">
        <v>263</v>
      </c>
      <c r="O34" s="43" t="s">
        <v>264</v>
      </c>
    </row>
    <row r="35" spans="1:1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1" t="s">
        <v>252</v>
      </c>
      <c r="N35" s="42" t="s">
        <v>253</v>
      </c>
      <c r="O35" s="43" t="s">
        <v>254</v>
      </c>
    </row>
    <row r="36" spans="1:1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5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1" t="s">
        <v>112</v>
      </c>
      <c r="N38" s="42" t="s">
        <v>97</v>
      </c>
      <c r="O38" s="43" t="s">
        <v>114</v>
      </c>
    </row>
    <row r="39" spans="1:1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5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1" t="s">
        <v>19</v>
      </c>
      <c r="N40" s="42" t="s">
        <v>138</v>
      </c>
      <c r="O40" s="43" t="s">
        <v>139</v>
      </c>
    </row>
    <row r="41" spans="1:1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1" t="s">
        <v>20</v>
      </c>
      <c r="N41" s="42" t="s">
        <v>140</v>
      </c>
      <c r="O41" s="43" t="s">
        <v>141</v>
      </c>
    </row>
    <row r="42" spans="1:1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1" t="s">
        <v>135</v>
      </c>
      <c r="N42" s="42" t="s">
        <v>136</v>
      </c>
      <c r="O42" s="43" t="s">
        <v>137</v>
      </c>
    </row>
    <row r="43" spans="1:1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5" hidden="1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41" t="s">
        <v>142</v>
      </c>
      <c r="N44" s="42" t="s">
        <v>143</v>
      </c>
      <c r="O44" s="43" t="s">
        <v>144</v>
      </c>
    </row>
    <row r="45" spans="1:15" hidden="1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41" t="s">
        <v>18</v>
      </c>
      <c r="N45" s="42" t="s">
        <v>98</v>
      </c>
      <c r="O45" s="43" t="s">
        <v>115</v>
      </c>
    </row>
    <row r="46" spans="1:15" hidden="1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46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35.83203125" style="1" customWidth="1"/>
    <col min="3" max="4" width="14.83203125" customWidth="1"/>
    <col min="5" max="12" width="8.83203125" customWidth="1"/>
    <col min="13" max="13" width="35.83203125" style="41" hidden="1"/>
    <col min="14" max="14" width="35.83203125" style="42" hidden="1"/>
    <col min="15" max="15" width="35.83203125" style="43" hidden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42">
      <c r="A4" s="2"/>
      <c r="B4" s="11" t="str">
        <f>IF(T!$D$2=T!$M$2,M4,IF(T!$D$2=T!$N$2,N4,O4))</f>
        <v>We would like to investigate if the blood potassium level would be useful in the diagnosis of Behçet's disease.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40" t="s">
        <v>150</v>
      </c>
      <c r="N4" s="42" t="s">
        <v>149</v>
      </c>
      <c r="O4" s="43" t="s">
        <v>151</v>
      </c>
    </row>
    <row r="5" spans="1:15" ht="42">
      <c r="A5" s="2"/>
      <c r="B5" s="12" t="str">
        <f>IF(T!$D$2=T!$M$2,M5,IF(T!$D$2=T!$N$2,N5,O5))</f>
        <v>As part of this investigation we measured the blood potassium concentration of ten Behçet's disease patients.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4" t="s">
        <v>10</v>
      </c>
      <c r="N5" s="42" t="s">
        <v>152</v>
      </c>
      <c r="O5" s="43" t="s">
        <v>155</v>
      </c>
    </row>
    <row r="6" spans="1:15" ht="42">
      <c r="A6" s="2"/>
      <c r="B6" s="12" t="str">
        <f>IF(T!$D$2=T!$M$2,M6,IF(T!$D$2=T!$N$2,N6,O6))</f>
        <v>The measured data can be found in column C. The variable is supposed to be normally distributed.</v>
      </c>
      <c r="C6" s="2"/>
      <c r="D6" s="2"/>
      <c r="E6" s="18"/>
      <c r="F6" s="18"/>
      <c r="G6" s="18"/>
      <c r="H6" s="18"/>
      <c r="I6" s="18"/>
      <c r="J6" s="18"/>
      <c r="K6" s="18"/>
      <c r="L6" s="2"/>
      <c r="M6" s="41" t="s">
        <v>145</v>
      </c>
      <c r="N6" s="42" t="s">
        <v>146</v>
      </c>
      <c r="O6" s="43" t="s">
        <v>147</v>
      </c>
    </row>
    <row r="7" spans="1:15" ht="28">
      <c r="A7" s="2"/>
      <c r="B7" s="12" t="str">
        <f>IF(T!$D$2=T!$M$2,M7,IF(T!$D$2=T!$N$2,N7,O7))</f>
        <v>Is there a significant deviation from the 4.25 mmol/L reference value?</v>
      </c>
      <c r="C7" s="2"/>
      <c r="D7" s="2"/>
      <c r="E7" s="18"/>
      <c r="F7" s="18"/>
      <c r="G7" s="18"/>
      <c r="H7" s="18"/>
      <c r="I7" s="18"/>
      <c r="J7" s="18"/>
      <c r="K7" s="18"/>
      <c r="L7" s="2"/>
      <c r="M7" s="40" t="s">
        <v>6</v>
      </c>
      <c r="N7" s="42" t="s">
        <v>153</v>
      </c>
      <c r="O7" s="43" t="s">
        <v>154</v>
      </c>
    </row>
    <row r="8" spans="1:15">
      <c r="A8" s="2"/>
      <c r="B8" s="13" t="str">
        <f>IF(T!$D$2=T!$M$2,M8,IF(T!$D$2=T!$N$2,N8,O8))</f>
        <v>level of significance: 5%</v>
      </c>
      <c r="C8" s="2"/>
      <c r="D8" s="2"/>
      <c r="E8" s="18"/>
      <c r="F8" s="18"/>
      <c r="G8" s="18"/>
      <c r="H8" s="18"/>
      <c r="I8" s="18"/>
      <c r="J8" s="18"/>
      <c r="K8" s="18"/>
      <c r="L8" s="2"/>
      <c r="M8" s="40" t="s">
        <v>14</v>
      </c>
      <c r="N8" s="42" t="s">
        <v>70</v>
      </c>
      <c r="O8" s="43" t="s">
        <v>61</v>
      </c>
    </row>
    <row r="9" spans="1:15">
      <c r="A9" s="2"/>
      <c r="B9" s="3"/>
      <c r="C9" s="2"/>
      <c r="D9" s="2"/>
      <c r="E9" s="18"/>
      <c r="F9" s="18"/>
      <c r="G9" s="18"/>
      <c r="H9" s="18"/>
      <c r="I9" s="18"/>
      <c r="J9" s="18"/>
      <c r="K9" s="18"/>
      <c r="L9" s="2"/>
    </row>
    <row r="10" spans="1:15" ht="28">
      <c r="A10" s="2"/>
      <c r="B10" s="3"/>
      <c r="C10" s="7" t="str">
        <f>IF(T!$D$2=T!$M$2,M10,IF(T!$D$2=T!$N$2,N10,O10))</f>
        <v>Blood potassium level (mmol/L)</v>
      </c>
      <c r="D10" s="30"/>
      <c r="E10" s="27"/>
      <c r="F10" s="18"/>
      <c r="G10" s="18"/>
      <c r="H10" s="18"/>
      <c r="I10" s="18"/>
      <c r="J10" s="18"/>
      <c r="K10" s="18"/>
      <c r="L10" s="2"/>
      <c r="M10" s="41" t="s">
        <v>2</v>
      </c>
      <c r="N10" s="42" t="s">
        <v>69</v>
      </c>
      <c r="O10" s="43" t="s">
        <v>62</v>
      </c>
    </row>
    <row r="11" spans="1:15" ht="28">
      <c r="A11" s="2"/>
      <c r="B11" s="3"/>
      <c r="C11" s="7" t="str">
        <f>IF(T!$D$2=T!$M$2,M11,IF(T!$D$2=T!$N$2,N11,O11))</f>
        <v>Data of ill people</v>
      </c>
      <c r="D11" s="31" t="str">
        <f>IF(T!$D$2=T!$M$2,M12,IF(T!$D$2=T!$N$2,N12,O12))</f>
        <v>Reference value (μ)</v>
      </c>
      <c r="F11" s="28" t="str">
        <f>IF(T!$D$2=T!$M$2,M13,IF(T!$D$2=T!$N$2,N13,O13))</f>
        <v>Deviations</v>
      </c>
      <c r="G11" s="20"/>
      <c r="H11" s="20"/>
      <c r="I11" s="20"/>
      <c r="J11" s="20"/>
      <c r="K11" s="20"/>
      <c r="L11" s="2"/>
      <c r="M11" s="41" t="s">
        <v>124</v>
      </c>
      <c r="N11" s="42" t="s">
        <v>125</v>
      </c>
      <c r="O11" s="43" t="s">
        <v>126</v>
      </c>
    </row>
    <row r="12" spans="1:15">
      <c r="A12" s="2"/>
      <c r="B12" s="3"/>
      <c r="C12" s="26">
        <v>4.7</v>
      </c>
      <c r="D12" s="32">
        <v>4.25</v>
      </c>
      <c r="F12" s="29">
        <v>0.45000000000000018</v>
      </c>
      <c r="G12" s="20"/>
      <c r="H12" s="20"/>
      <c r="I12" s="20"/>
      <c r="J12" s="20"/>
      <c r="K12" s="20"/>
      <c r="L12" s="2"/>
      <c r="M12" s="41" t="s">
        <v>212</v>
      </c>
      <c r="N12" s="42" t="s">
        <v>213</v>
      </c>
      <c r="O12" s="43" t="s">
        <v>214</v>
      </c>
    </row>
    <row r="13" spans="1:15">
      <c r="A13" s="2"/>
      <c r="B13" s="3"/>
      <c r="C13" s="26">
        <v>4.3</v>
      </c>
      <c r="D13" s="32">
        <v>4.25</v>
      </c>
      <c r="F13" s="29">
        <v>4.9999999999999822E-2</v>
      </c>
      <c r="G13" s="20"/>
      <c r="H13" s="20"/>
      <c r="I13" s="20"/>
      <c r="J13" s="20"/>
      <c r="K13" s="20"/>
      <c r="L13" s="2"/>
      <c r="M13" s="41" t="s">
        <v>16</v>
      </c>
      <c r="N13" s="42" t="s">
        <v>66</v>
      </c>
      <c r="O13" s="43" t="s">
        <v>65</v>
      </c>
    </row>
    <row r="14" spans="1:15">
      <c r="A14" s="2"/>
      <c r="B14" s="3"/>
      <c r="C14" s="26">
        <v>4.3</v>
      </c>
      <c r="D14" s="32">
        <v>4.25</v>
      </c>
      <c r="F14" s="29">
        <v>4.9999999999999822E-2</v>
      </c>
      <c r="G14" s="20"/>
      <c r="H14" s="20"/>
      <c r="I14" s="20"/>
      <c r="J14" s="20"/>
      <c r="K14" s="20"/>
      <c r="L14" s="2"/>
    </row>
    <row r="15" spans="1:15">
      <c r="A15" s="2"/>
      <c r="B15" s="3"/>
      <c r="C15" s="26">
        <v>4.5999999999999996</v>
      </c>
      <c r="D15" s="32">
        <v>4.25</v>
      </c>
      <c r="F15" s="29">
        <v>0.34999999999999964</v>
      </c>
      <c r="G15" s="20"/>
      <c r="H15" s="20"/>
      <c r="I15" s="20"/>
      <c r="J15" s="20"/>
      <c r="K15" s="20"/>
      <c r="L15" s="2"/>
      <c r="M15" s="41" t="s">
        <v>202</v>
      </c>
      <c r="N15" s="42" t="s">
        <v>204</v>
      </c>
      <c r="O15" s="43" t="s">
        <v>205</v>
      </c>
    </row>
    <row r="16" spans="1:15">
      <c r="A16" s="2"/>
      <c r="B16" s="3"/>
      <c r="C16" s="26">
        <v>4.2</v>
      </c>
      <c r="D16" s="32">
        <v>4.25</v>
      </c>
      <c r="F16" s="29">
        <v>-4.9999999999999822E-2</v>
      </c>
      <c r="G16" s="20"/>
      <c r="H16" s="20"/>
      <c r="I16" s="20"/>
      <c r="J16" s="20"/>
      <c r="K16" s="20"/>
      <c r="L16" s="2"/>
    </row>
    <row r="17" spans="1:15">
      <c r="A17" s="2"/>
      <c r="B17" s="3"/>
      <c r="C17" s="26">
        <v>4.5</v>
      </c>
      <c r="D17" s="32">
        <v>4.25</v>
      </c>
      <c r="F17" s="29">
        <v>0.25</v>
      </c>
      <c r="G17" s="20"/>
      <c r="H17" s="20"/>
      <c r="I17" s="20"/>
      <c r="J17" s="20"/>
      <c r="K17" s="20"/>
      <c r="L17" s="2"/>
      <c r="M17" s="41" t="s">
        <v>80</v>
      </c>
      <c r="N17" s="42" t="s">
        <v>92</v>
      </c>
      <c r="O17" s="43" t="s">
        <v>107</v>
      </c>
    </row>
    <row r="18" spans="1:15">
      <c r="A18" s="2"/>
      <c r="B18" s="3"/>
      <c r="C18" s="26">
        <v>4.5999999999999996</v>
      </c>
      <c r="D18" s="32">
        <v>4.25</v>
      </c>
      <c r="F18" s="29">
        <v>0.34999999999999964</v>
      </c>
      <c r="G18" s="20"/>
      <c r="H18" s="20"/>
      <c r="I18" s="20"/>
      <c r="J18" s="20"/>
      <c r="K18" s="20"/>
      <c r="L18" s="2"/>
    </row>
    <row r="19" spans="1:15">
      <c r="A19" s="2"/>
      <c r="B19" s="3"/>
      <c r="C19" s="26">
        <v>5.2</v>
      </c>
      <c r="D19" s="32">
        <v>4.25</v>
      </c>
      <c r="F19" s="29">
        <v>0.95000000000000018</v>
      </c>
      <c r="G19" s="20"/>
      <c r="H19" s="20"/>
      <c r="I19" s="20"/>
      <c r="J19" s="20"/>
      <c r="K19" s="20"/>
      <c r="L19" s="2"/>
      <c r="M19" s="41" t="s">
        <v>122</v>
      </c>
      <c r="N19" s="42" t="s">
        <v>94</v>
      </c>
      <c r="O19" s="43" t="s">
        <v>109</v>
      </c>
    </row>
    <row r="20" spans="1:15">
      <c r="A20" s="2"/>
      <c r="B20" s="3"/>
      <c r="C20" s="26">
        <v>4.4000000000000004</v>
      </c>
      <c r="D20" s="32">
        <v>4.25</v>
      </c>
      <c r="F20" s="29">
        <v>0.15000000000000036</v>
      </c>
      <c r="G20" s="20"/>
      <c r="H20" s="20"/>
      <c r="I20" s="20"/>
      <c r="J20" s="20"/>
      <c r="K20" s="20"/>
      <c r="L20" s="2"/>
    </row>
    <row r="21" spans="1:15">
      <c r="A21" s="2"/>
      <c r="B21" s="3"/>
      <c r="C21" s="26">
        <v>4.9000000000000004</v>
      </c>
      <c r="D21" s="32">
        <v>4.25</v>
      </c>
      <c r="F21" s="29">
        <v>0.65000000000000036</v>
      </c>
      <c r="G21" s="20"/>
      <c r="H21" s="20"/>
      <c r="I21" s="20"/>
      <c r="J21" s="20"/>
      <c r="K21" s="20"/>
      <c r="L21" s="2"/>
      <c r="M21" s="41" t="s">
        <v>246</v>
      </c>
      <c r="N21" s="42" t="s">
        <v>273</v>
      </c>
      <c r="O21" s="43" t="s">
        <v>276</v>
      </c>
    </row>
    <row r="22" spans="1: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41" t="s">
        <v>262</v>
      </c>
      <c r="N22" s="42" t="s">
        <v>263</v>
      </c>
      <c r="O22" s="43" t="s">
        <v>264</v>
      </c>
    </row>
    <row r="23" spans="1:15">
      <c r="A23" s="2"/>
      <c r="B23" s="63" t="str">
        <f>IF(T!$D$2=T!$M$2,M15,IF(T!$D$2=T!$N$2,N15,O15))</f>
        <v>test type</v>
      </c>
      <c r="C23" s="64"/>
      <c r="D23" s="62" t="s">
        <v>255</v>
      </c>
      <c r="E23" s="2"/>
      <c r="F23" s="2"/>
      <c r="G23" s="2"/>
      <c r="H23" s="2"/>
      <c r="I23" s="2"/>
      <c r="J23" s="2"/>
      <c r="K23" s="2"/>
      <c r="L23" s="2"/>
      <c r="M23" s="41" t="s">
        <v>252</v>
      </c>
      <c r="N23" s="42" t="s">
        <v>253</v>
      </c>
      <c r="O23" s="43" t="s">
        <v>254</v>
      </c>
    </row>
    <row r="24" spans="1:15">
      <c r="A24" s="2"/>
      <c r="B24" s="63" t="str">
        <f>IF(T!$D$2=T!$M$2,M17,IF(T!$D$2=T!$N$2,N17,O17))</f>
        <v>sample t-value (with formula)</v>
      </c>
      <c r="C24" s="65" t="s">
        <v>75</v>
      </c>
      <c r="D24" s="62">
        <f>_xlfn.T.INV.2T(D25,9)</f>
        <v>3.3103448275861997</v>
      </c>
      <c r="E24" s="2"/>
      <c r="F24" s="2"/>
      <c r="G24" s="2"/>
      <c r="H24" s="2"/>
      <c r="I24" s="2"/>
      <c r="J24" s="2"/>
      <c r="K24" s="2"/>
      <c r="L24" s="2"/>
    </row>
    <row r="25" spans="1:15">
      <c r="A25" s="2"/>
      <c r="B25" s="63" t="str">
        <f>IF(T!$D$2=T!$M$2,M19,IF(T!$D$2=T!$N$2,N19,O19))</f>
        <v>two-sided sample p(t)-value (T.TEST)</v>
      </c>
      <c r="C25" s="64" t="s">
        <v>117</v>
      </c>
      <c r="D25" s="62">
        <f>_xlfn.T.TEST(C12:C21,D12:D21,2,1)</f>
        <v>9.0789206752081367E-3</v>
      </c>
      <c r="E25" s="2"/>
      <c r="F25" s="2"/>
      <c r="G25" s="2"/>
      <c r="H25" s="2"/>
      <c r="I25" s="2"/>
      <c r="J25" s="2"/>
      <c r="K25" s="2"/>
      <c r="L25" s="2"/>
    </row>
    <row r="26" spans="1:15" ht="28">
      <c r="A26" s="2"/>
      <c r="B26" s="63" t="str">
        <f>IF(T!$D$2=T!$M$2,M21,IF(T!$D$2=T!$N$2,N21,O21))</f>
        <v>do we reject the null hypothesis? (yes=1, no=0)</v>
      </c>
      <c r="C26" s="64"/>
      <c r="D26" s="62">
        <v>1</v>
      </c>
      <c r="E26" s="2"/>
      <c r="F26" s="2"/>
      <c r="G26" s="2"/>
      <c r="H26" s="2"/>
      <c r="I26" s="2"/>
      <c r="J26" s="2"/>
      <c r="K26" s="2"/>
      <c r="L26" s="2"/>
    </row>
    <row r="27" spans="1:15" ht="42">
      <c r="A27" s="2"/>
      <c r="B27" s="63" t="str">
        <f>IF(T!$D$2=T!$M$2,M22,IF(T!$D$2=T!$N$2,N22,O22))</f>
        <v>Can the blood potassium level be used in the diagnosis of the Behçet disease? (yes=1, no=0)</v>
      </c>
      <c r="C27" s="64"/>
      <c r="D27" s="62">
        <v>1</v>
      </c>
      <c r="E27" s="2"/>
      <c r="F27" s="2"/>
      <c r="G27" s="2"/>
      <c r="H27" s="2"/>
      <c r="I27" s="2"/>
      <c r="J27" s="2"/>
      <c r="K27" s="2"/>
      <c r="L27" s="2"/>
    </row>
    <row r="28" spans="1:15">
      <c r="A28" s="2"/>
      <c r="B28" s="63" t="str">
        <f>IF(T!$D$2=T!$M$2,M23,IF(T!$D$2=T!$N$2,N23,O23))</f>
        <v>possible decision error (α=1, β=2)</v>
      </c>
      <c r="C28" s="64"/>
      <c r="D28" s="62">
        <v>1</v>
      </c>
      <c r="E28" s="2"/>
      <c r="F28" s="2"/>
      <c r="G28" s="2"/>
      <c r="H28" s="2"/>
      <c r="I28" s="2"/>
      <c r="J28" s="2"/>
      <c r="K28" s="2"/>
      <c r="L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5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idden="1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idden="1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idden="1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7409" r:id="rId3">
          <objectPr defaultSize="0" autoPict="0" r:id="rId4">
            <anchor moveWithCells="1" sizeWithCells="1">
              <from>
                <xdr:col>1</xdr:col>
                <xdr:colOff>825500</xdr:colOff>
                <xdr:row>17</xdr:row>
                <xdr:rowOff>101600</xdr:rowOff>
              </from>
              <to>
                <xdr:col>1</xdr:col>
                <xdr:colOff>2057400</xdr:colOff>
                <xdr:row>21</xdr:row>
                <xdr:rowOff>0</xdr:rowOff>
              </to>
            </anchor>
          </objectPr>
        </oleObject>
      </mc:Choice>
      <mc:Fallback>
        <oleObject progId="Equation.3" shapeId="1740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82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35.83203125" style="1" customWidth="1"/>
    <col min="3" max="4" width="14.83203125" customWidth="1"/>
    <col min="5" max="5" width="3.83203125" customWidth="1"/>
    <col min="6" max="12" width="8.83203125" customWidth="1"/>
    <col min="13" max="13" width="35.83203125" style="41" hidden="1"/>
    <col min="14" max="14" width="35.83203125" style="42" hidden="1"/>
    <col min="15" max="15" width="35.83203125" style="43" hidden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42">
      <c r="A4" s="2"/>
      <c r="B4" s="11" t="str">
        <f>IF(T!$D$2=T!$M$2,M4,IF(T!$D$2=T!$N$2,N4,O4))</f>
        <v>We would like to investigate if the blood potassium level would be useful in the diagnosis of Graves' disease.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46" t="s">
        <v>7</v>
      </c>
      <c r="N4" s="42" t="s">
        <v>156</v>
      </c>
      <c r="O4" s="43" t="s">
        <v>158</v>
      </c>
    </row>
    <row r="5" spans="1:15" ht="56">
      <c r="A5" s="2"/>
      <c r="B5" s="12" t="str">
        <f>IF(T!$D$2=T!$M$2,M5,IF(T!$D$2=T!$N$2,N5,O5))</f>
        <v>As part of this investigation we measured the blood potassium concentration of ten Graves' disease patients as well as ten healthy persons.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6" t="s">
        <v>8</v>
      </c>
      <c r="N5" s="42" t="s">
        <v>157</v>
      </c>
      <c r="O5" s="43" t="s">
        <v>159</v>
      </c>
    </row>
    <row r="6" spans="1:15" ht="42">
      <c r="A6" s="2"/>
      <c r="B6" s="12" t="str">
        <f>IF(T!$D$2=T!$M$2,M6,IF(T!$D$2=T!$N$2,N6,O6))</f>
        <v>The measured data can be found in columns C and D. The variable is supposed to be normally distributed.</v>
      </c>
      <c r="C6" s="2"/>
      <c r="D6" s="2"/>
      <c r="E6" s="18"/>
      <c r="F6" s="18"/>
      <c r="G6" s="18"/>
      <c r="H6" s="18"/>
      <c r="I6" s="18"/>
      <c r="J6" s="18"/>
      <c r="K6" s="18"/>
      <c r="L6" s="2"/>
      <c r="M6" s="41" t="s">
        <v>118</v>
      </c>
      <c r="N6" s="42" t="s">
        <v>119</v>
      </c>
      <c r="O6" s="43" t="s">
        <v>120</v>
      </c>
    </row>
    <row r="7" spans="1:15">
      <c r="A7" s="2"/>
      <c r="B7" s="12" t="str">
        <f>IF(T!$D$2=T!$M$2,M7,IF(T!$D$2=T!$N$2,N7,O7))</f>
        <v>Is there a significant deviation?</v>
      </c>
      <c r="C7" s="2"/>
      <c r="D7" s="2"/>
      <c r="E7" s="18"/>
      <c r="F7" s="18"/>
      <c r="G7" s="18"/>
      <c r="H7" s="18"/>
      <c r="I7" s="18"/>
      <c r="J7" s="18"/>
      <c r="K7" s="18"/>
      <c r="L7" s="2"/>
      <c r="M7" s="46" t="s">
        <v>9</v>
      </c>
      <c r="N7" s="42" t="s">
        <v>127</v>
      </c>
      <c r="O7" s="43" t="s">
        <v>128</v>
      </c>
    </row>
    <row r="8" spans="1:15">
      <c r="A8" s="2"/>
      <c r="B8" s="13" t="str">
        <f>IF(T!$D$2=T!$M$2,M8,IF(T!$D$2=T!$N$2,N8,O8))</f>
        <v>level of significance: 2%</v>
      </c>
      <c r="C8" s="2"/>
      <c r="D8" s="2"/>
      <c r="E8" s="18"/>
      <c r="F8" s="27"/>
      <c r="G8" s="27"/>
      <c r="H8" s="27"/>
      <c r="I8" s="27"/>
      <c r="J8" s="18"/>
      <c r="K8" s="18"/>
      <c r="L8" s="2"/>
      <c r="M8" s="41" t="s">
        <v>215</v>
      </c>
      <c r="N8" s="42" t="s">
        <v>216</v>
      </c>
      <c r="O8" s="43" t="s">
        <v>217</v>
      </c>
    </row>
    <row r="9" spans="1:15">
      <c r="A9" s="2"/>
      <c r="B9" s="3"/>
      <c r="C9" s="2"/>
      <c r="D9" s="2"/>
      <c r="E9" s="18"/>
      <c r="F9" s="27"/>
      <c r="G9" s="27"/>
      <c r="H9" s="27"/>
      <c r="I9" s="27"/>
      <c r="J9" s="18"/>
      <c r="K9" s="18"/>
      <c r="L9" s="2"/>
    </row>
    <row r="10" spans="1:15">
      <c r="A10" s="2"/>
      <c r="B10" s="3"/>
      <c r="C10" s="47" t="str">
        <f>IF(T!$D$2=T!$M$2,M10,IF(T!$D$2=T!$N$2,N10,O10))</f>
        <v>blood potassium level (mmol/L)</v>
      </c>
      <c r="D10" s="48"/>
      <c r="E10" s="18"/>
      <c r="F10" s="67"/>
      <c r="G10" s="67"/>
      <c r="H10" s="67"/>
      <c r="I10" s="67"/>
      <c r="J10" s="18"/>
      <c r="K10" s="18"/>
      <c r="L10" s="2"/>
      <c r="M10" s="41" t="s">
        <v>218</v>
      </c>
      <c r="N10" s="42" t="s">
        <v>69</v>
      </c>
      <c r="O10" s="43" t="s">
        <v>221</v>
      </c>
    </row>
    <row r="11" spans="1:15">
      <c r="A11" s="2"/>
      <c r="B11" s="3"/>
      <c r="C11" s="10" t="str">
        <f>IF(T!$D$2=T!$M$2,M11,IF(T!$D$2=T!$N$2,N11,O11))</f>
        <v>healthy</v>
      </c>
      <c r="D11" s="10" t="str">
        <f>IF(T!$D$2=T!$M$2,M12,IF(T!$D$2=T!$N$2,N12,O12))</f>
        <v>ill</v>
      </c>
      <c r="E11" s="24"/>
      <c r="F11" s="68"/>
      <c r="G11" s="68"/>
      <c r="H11" s="67"/>
      <c r="I11" s="67"/>
      <c r="J11" s="20"/>
      <c r="K11" s="20"/>
      <c r="L11" s="2"/>
      <c r="M11" s="41" t="s">
        <v>219</v>
      </c>
      <c r="N11" s="42" t="s">
        <v>160</v>
      </c>
      <c r="O11" s="43" t="s">
        <v>222</v>
      </c>
    </row>
    <row r="12" spans="1:15">
      <c r="A12" s="2"/>
      <c r="B12" s="3"/>
      <c r="C12" s="16">
        <v>4.8</v>
      </c>
      <c r="D12" s="16">
        <v>4.4000000000000004</v>
      </c>
      <c r="E12" s="25"/>
      <c r="F12" s="67"/>
      <c r="G12" s="67"/>
      <c r="H12" s="67"/>
      <c r="I12" s="67"/>
      <c r="J12" s="20"/>
      <c r="K12" s="20"/>
      <c r="L12" s="2"/>
      <c r="M12" s="41" t="s">
        <v>220</v>
      </c>
      <c r="N12" s="42" t="s">
        <v>161</v>
      </c>
      <c r="O12" s="43" t="s">
        <v>223</v>
      </c>
    </row>
    <row r="13" spans="1:15">
      <c r="A13" s="2"/>
      <c r="B13" s="3"/>
      <c r="C13" s="16">
        <v>4.8</v>
      </c>
      <c r="D13" s="16">
        <v>4.2</v>
      </c>
      <c r="E13" s="25"/>
      <c r="F13" s="67"/>
      <c r="G13" s="67"/>
      <c r="H13" s="67"/>
      <c r="I13" s="67"/>
      <c r="J13" s="20"/>
      <c r="K13" s="20"/>
      <c r="L13" s="2"/>
    </row>
    <row r="14" spans="1:15">
      <c r="A14" s="2"/>
      <c r="B14" s="3"/>
      <c r="C14" s="16">
        <v>4.5999999999999996</v>
      </c>
      <c r="D14" s="16">
        <v>4.5</v>
      </c>
      <c r="E14" s="25"/>
      <c r="F14" s="67"/>
      <c r="G14" s="67"/>
      <c r="H14" s="67"/>
      <c r="I14" s="67"/>
      <c r="J14" s="20"/>
      <c r="K14" s="20"/>
      <c r="L14" s="2"/>
      <c r="M14" s="41" t="s">
        <v>202</v>
      </c>
      <c r="N14" s="42" t="s">
        <v>204</v>
      </c>
      <c r="O14" s="43" t="s">
        <v>205</v>
      </c>
    </row>
    <row r="15" spans="1:15">
      <c r="A15" s="2"/>
      <c r="B15" s="3"/>
      <c r="C15" s="16">
        <v>4.3</v>
      </c>
      <c r="D15" s="16">
        <v>4.3</v>
      </c>
      <c r="E15" s="25"/>
      <c r="F15" s="67"/>
      <c r="G15" s="67"/>
      <c r="H15" s="67"/>
      <c r="I15" s="67"/>
      <c r="J15" s="20"/>
      <c r="K15" s="20"/>
      <c r="L15" s="2"/>
      <c r="M15" s="41" t="s">
        <v>243</v>
      </c>
      <c r="N15" s="42" t="s">
        <v>244</v>
      </c>
      <c r="O15" s="43" t="s">
        <v>245</v>
      </c>
    </row>
    <row r="16" spans="1:15">
      <c r="A16" s="2"/>
      <c r="B16" s="3"/>
      <c r="C16" s="16">
        <v>5.0999999999999996</v>
      </c>
      <c r="D16" s="16">
        <v>4.3</v>
      </c>
      <c r="E16" s="25"/>
      <c r="F16" s="67"/>
      <c r="G16" s="67"/>
      <c r="H16" s="67"/>
      <c r="I16" s="67"/>
      <c r="J16" s="20"/>
      <c r="K16" s="20"/>
      <c r="L16" s="2"/>
      <c r="M16" s="53" t="s">
        <v>246</v>
      </c>
      <c r="N16" s="39" t="s">
        <v>247</v>
      </c>
      <c r="O16" s="38" t="s">
        <v>248</v>
      </c>
    </row>
    <row r="17" spans="1:15">
      <c r="A17" s="2"/>
      <c r="B17" s="3"/>
      <c r="C17" s="16">
        <v>5.2</v>
      </c>
      <c r="D17" s="16">
        <v>4</v>
      </c>
      <c r="E17" s="25"/>
      <c r="F17" s="67"/>
      <c r="G17" s="67"/>
      <c r="H17" s="67"/>
      <c r="I17" s="67"/>
      <c r="J17" s="20"/>
      <c r="K17" s="20"/>
      <c r="L17" s="2"/>
      <c r="M17" s="53" t="s">
        <v>265</v>
      </c>
      <c r="N17" s="39" t="s">
        <v>266</v>
      </c>
      <c r="O17" s="38" t="s">
        <v>267</v>
      </c>
    </row>
    <row r="18" spans="1:15">
      <c r="A18" s="2"/>
      <c r="B18" s="3"/>
      <c r="C18" s="16">
        <v>4.3</v>
      </c>
      <c r="D18" s="16">
        <v>3.5</v>
      </c>
      <c r="E18" s="25"/>
      <c r="F18" s="67"/>
      <c r="G18" s="67"/>
      <c r="H18" s="67"/>
      <c r="I18" s="67"/>
      <c r="J18" s="20"/>
      <c r="K18" s="20"/>
      <c r="L18" s="2"/>
      <c r="M18" s="53" t="s">
        <v>252</v>
      </c>
      <c r="N18" s="39" t="s">
        <v>253</v>
      </c>
      <c r="O18" s="38" t="s">
        <v>254</v>
      </c>
    </row>
    <row r="19" spans="1:15">
      <c r="A19" s="2"/>
      <c r="B19" s="3"/>
      <c r="C19" s="16">
        <v>4.3</v>
      </c>
      <c r="D19" s="16">
        <v>4.5999999999999996</v>
      </c>
      <c r="E19" s="25"/>
      <c r="F19" s="67"/>
      <c r="G19" s="67"/>
      <c r="H19" s="67"/>
      <c r="I19" s="67"/>
      <c r="J19" s="20"/>
      <c r="K19" s="20"/>
      <c r="L19" s="2"/>
    </row>
    <row r="20" spans="1:15">
      <c r="A20" s="2"/>
      <c r="B20" s="3"/>
      <c r="C20" s="16">
        <v>4.5999999999999996</v>
      </c>
      <c r="D20" s="16">
        <v>4.2</v>
      </c>
      <c r="E20" s="25"/>
      <c r="F20" s="67"/>
      <c r="G20" s="67"/>
      <c r="H20" s="67"/>
      <c r="I20" s="67"/>
      <c r="J20" s="20"/>
      <c r="K20" s="20"/>
      <c r="L20" s="2"/>
      <c r="M20" s="41" t="s">
        <v>271</v>
      </c>
      <c r="N20" s="42" t="s">
        <v>269</v>
      </c>
      <c r="O20" s="43" t="s">
        <v>268</v>
      </c>
    </row>
    <row r="21" spans="1:15">
      <c r="A21" s="2"/>
      <c r="B21" s="3"/>
      <c r="C21" s="16">
        <v>4.3</v>
      </c>
      <c r="D21" s="16">
        <v>4.5</v>
      </c>
      <c r="E21" s="25"/>
      <c r="F21" s="67"/>
      <c r="G21" s="67"/>
      <c r="H21" s="67"/>
      <c r="I21" s="67"/>
      <c r="J21" s="20"/>
      <c r="K21" s="20"/>
      <c r="L21" s="2"/>
    </row>
    <row r="22" spans="1: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>
      <c r="A23" s="2"/>
      <c r="B23" s="63" t="str">
        <f>IF(T!$D$2=T!$M$2,M14,IF(T!$D$2=T!$N$2,N14,O14))</f>
        <v>test type</v>
      </c>
      <c r="C23" s="64"/>
      <c r="D23" s="62"/>
      <c r="E23" s="66" t="str">
        <f>IF(D23="","×",IF(D23='3m'!D23,"✓","×"))</f>
        <v>×</v>
      </c>
      <c r="F23" s="2"/>
      <c r="G23" s="2"/>
      <c r="H23" s="2"/>
      <c r="I23" s="2"/>
      <c r="J23" s="2"/>
      <c r="K23" s="2"/>
      <c r="L23" s="2"/>
    </row>
    <row r="24" spans="1:15">
      <c r="A24" s="2"/>
      <c r="B24" s="63" t="str">
        <f>IF(T!$D$2=T!$M$2,M15,IF(T!$D$2=T!$N$2,N15,O15))</f>
        <v>two-sided sample p(t)-value</v>
      </c>
      <c r="C24" s="64" t="s">
        <v>117</v>
      </c>
      <c r="D24" s="71"/>
      <c r="E24" s="66" t="str">
        <f>IF(D24="","×",IF(D24='3m'!D24,"✓","×"))</f>
        <v>×</v>
      </c>
      <c r="F24" s="2"/>
      <c r="G24" s="2"/>
      <c r="H24" s="2"/>
      <c r="I24" s="2"/>
      <c r="J24" s="2"/>
      <c r="K24" s="2"/>
      <c r="L24" s="2"/>
    </row>
    <row r="25" spans="1:15" ht="28">
      <c r="A25" s="2"/>
      <c r="B25" s="63" t="str">
        <f>IF(T!$D$2=T!$M$2,M16,IF(T!$D$2=T!$N$2,N16,O16))</f>
        <v>do we reject the null hypothese? (yes=1, no=0)</v>
      </c>
      <c r="C25" s="64"/>
      <c r="D25" s="71"/>
      <c r="E25" s="66" t="str">
        <f>IF(D25="","×",IF(D25='3m'!D25,"✓","×"))</f>
        <v>×</v>
      </c>
      <c r="F25" s="2"/>
      <c r="G25" s="2"/>
      <c r="H25" s="2"/>
      <c r="I25" s="2"/>
      <c r="J25" s="2"/>
      <c r="K25" s="2"/>
      <c r="L25" s="2"/>
      <c r="M25" s="46"/>
    </row>
    <row r="26" spans="1:15" ht="42">
      <c r="A26" s="2"/>
      <c r="B26" s="63" t="str">
        <f>IF(T!$D$2=T!$M$2,M17,IF(T!$D$2=T!$N$2,N17,O17))</f>
        <v>Can the blood potassium level be used in the diagnosis of the Graves' disease? (yes=1, no=0)</v>
      </c>
      <c r="C26" s="64"/>
      <c r="D26" s="71"/>
      <c r="E26" s="66" t="str">
        <f>IF(D26="","×",IF(D26='3m'!D26,"✓","×"))</f>
        <v>×</v>
      </c>
      <c r="F26" s="2"/>
      <c r="G26" s="2"/>
      <c r="H26" s="2"/>
      <c r="I26" s="2"/>
      <c r="J26" s="2"/>
      <c r="K26" s="2"/>
      <c r="L26" s="2"/>
      <c r="M26" s="46"/>
    </row>
    <row r="27" spans="1:15">
      <c r="A27" s="2"/>
      <c r="B27" s="63" t="str">
        <f>IF(T!$D$2=T!$M$2,M18,IF(T!$D$2=T!$N$2,N18,O18))</f>
        <v>possible decision error (α=1, β=2)</v>
      </c>
      <c r="C27" s="64"/>
      <c r="D27" s="57"/>
      <c r="E27" s="66" t="str">
        <f>IF(D27="","×",IF(D27='3m'!D27,"✓","×"))</f>
        <v>×</v>
      </c>
      <c r="F27" s="2"/>
      <c r="G27" s="2"/>
      <c r="H27" s="2"/>
      <c r="I27" s="2"/>
      <c r="J27" s="2"/>
      <c r="K27" s="2"/>
      <c r="L27" s="2"/>
      <c r="M27" s="46"/>
    </row>
    <row r="28" spans="1:15">
      <c r="A28" s="70"/>
      <c r="B28" s="70"/>
      <c r="C28" s="70"/>
      <c r="D28" s="70"/>
      <c r="E28" s="59"/>
      <c r="F28" s="2"/>
      <c r="G28" s="2"/>
      <c r="H28" s="2"/>
      <c r="I28" s="2"/>
      <c r="J28" s="2"/>
      <c r="K28" s="2"/>
      <c r="L28" s="2"/>
      <c r="M28" s="46"/>
    </row>
    <row r="29" spans="1:15">
      <c r="A29" s="70"/>
      <c r="B29" s="70"/>
      <c r="C29" s="70"/>
      <c r="D29" s="2"/>
      <c r="E29" s="59"/>
      <c r="F29" s="2"/>
      <c r="G29" s="2"/>
      <c r="H29" s="2"/>
      <c r="I29" s="2"/>
      <c r="J29" s="2"/>
      <c r="K29" s="2"/>
      <c r="L29" s="2"/>
      <c r="M29" s="46"/>
    </row>
    <row r="30" spans="1:15">
      <c r="A30" s="70"/>
      <c r="B30" s="70"/>
      <c r="C30" s="70"/>
      <c r="D30" s="2"/>
      <c r="E30" s="59"/>
      <c r="F30" s="2"/>
      <c r="G30" s="2"/>
      <c r="H30" s="2"/>
      <c r="I30" s="2"/>
      <c r="J30" s="2"/>
      <c r="K30" s="2"/>
      <c r="L30" s="2"/>
      <c r="M30" s="46"/>
    </row>
    <row r="31" spans="1:15" hidden="1">
      <c r="A31" s="70"/>
      <c r="B31" s="70"/>
      <c r="C31" s="70"/>
      <c r="D31" s="2"/>
      <c r="E31" s="59"/>
      <c r="F31" s="2"/>
      <c r="G31" s="2"/>
      <c r="H31" s="2"/>
      <c r="I31" s="2"/>
      <c r="J31" s="2"/>
      <c r="K31" s="2"/>
      <c r="L31" s="2"/>
      <c r="M31" s="46"/>
    </row>
    <row r="32" spans="1:15" hidden="1">
      <c r="A32" s="70"/>
      <c r="B32" s="70"/>
      <c r="C32" s="70"/>
      <c r="D32" s="2"/>
      <c r="E32" s="59"/>
      <c r="F32" s="2"/>
      <c r="G32" s="2"/>
      <c r="H32" s="2"/>
      <c r="I32" s="2"/>
      <c r="J32" s="2"/>
      <c r="K32" s="2"/>
      <c r="L32" s="2"/>
      <c r="M32" s="46"/>
    </row>
    <row r="33" spans="1:13" hidden="1">
      <c r="A33" s="70"/>
      <c r="B33" s="70"/>
      <c r="C33" s="70"/>
      <c r="D33" s="2"/>
      <c r="E33" s="59"/>
      <c r="F33" s="2"/>
      <c r="G33" s="2"/>
      <c r="H33" s="2"/>
      <c r="I33" s="2"/>
      <c r="J33" s="2"/>
      <c r="K33" s="2"/>
      <c r="L33" s="2"/>
      <c r="M33" s="46"/>
    </row>
    <row r="34" spans="1:13" hidden="1">
      <c r="A34" s="70"/>
      <c r="B34" s="70"/>
      <c r="C34" s="70"/>
      <c r="D34" s="2"/>
      <c r="E34" s="59"/>
      <c r="F34" s="2"/>
      <c r="G34" s="2"/>
      <c r="H34" s="2"/>
      <c r="I34" s="2"/>
      <c r="J34" s="2"/>
      <c r="K34" s="2"/>
      <c r="L34" s="2"/>
      <c r="M34" s="46"/>
    </row>
    <row r="35" spans="1:13" hidden="1">
      <c r="A35" s="70"/>
      <c r="B35" s="70"/>
      <c r="C35" s="70"/>
      <c r="D35" s="2"/>
      <c r="E35" s="59"/>
      <c r="F35" s="2"/>
      <c r="G35" s="2"/>
      <c r="H35" s="2"/>
      <c r="I35" s="2"/>
      <c r="J35" s="2"/>
      <c r="K35" s="2"/>
      <c r="L35" s="2"/>
      <c r="M35" s="46"/>
    </row>
    <row r="36" spans="1:13" hidden="1">
      <c r="A36" s="70"/>
      <c r="B36" s="70"/>
      <c r="C36" s="70"/>
      <c r="D36" s="2"/>
      <c r="E36" s="59"/>
      <c r="F36" s="2"/>
      <c r="G36" s="2"/>
      <c r="H36" s="2"/>
      <c r="I36" s="2"/>
      <c r="J36" s="2"/>
      <c r="K36" s="2"/>
      <c r="L36" s="2"/>
    </row>
    <row r="37" spans="1:13" hidden="1">
      <c r="A37" s="70"/>
      <c r="B37" s="70"/>
      <c r="C37" s="70"/>
      <c r="D37" s="2"/>
      <c r="E37" s="59"/>
      <c r="F37" s="2"/>
      <c r="G37" s="2"/>
      <c r="H37" s="2"/>
      <c r="I37" s="2"/>
      <c r="J37" s="2"/>
      <c r="K37" s="2"/>
      <c r="L37" s="2"/>
    </row>
    <row r="38" spans="1:13" hidden="1">
      <c r="A38" s="70"/>
      <c r="B38" s="70"/>
      <c r="C38" s="70"/>
      <c r="D38" s="2"/>
      <c r="E38" s="59"/>
      <c r="F38" s="2"/>
      <c r="G38" s="2"/>
      <c r="H38" s="2"/>
      <c r="I38" s="2"/>
      <c r="J38" s="2"/>
      <c r="K38" s="2"/>
      <c r="L38" s="2"/>
    </row>
    <row r="39" spans="1:13" hidden="1">
      <c r="A39" s="70"/>
      <c r="B39" s="70"/>
      <c r="C39" s="70"/>
      <c r="D39" s="2"/>
      <c r="E39" s="59"/>
      <c r="F39" s="2"/>
      <c r="G39" s="2"/>
      <c r="H39" s="2"/>
      <c r="I39" s="2"/>
      <c r="J39" s="2"/>
      <c r="K39" s="2"/>
      <c r="L39" s="2"/>
    </row>
    <row r="40" spans="1:13" hidden="1">
      <c r="A40" s="70"/>
      <c r="B40" s="70"/>
      <c r="C40" s="70"/>
      <c r="D40" s="2"/>
      <c r="E40" s="59"/>
      <c r="F40" s="2"/>
      <c r="G40" s="2"/>
      <c r="H40" s="2"/>
      <c r="I40" s="2"/>
      <c r="J40" s="2"/>
      <c r="K40" s="2"/>
      <c r="L40" s="2"/>
    </row>
    <row r="41" spans="1:13" hidden="1">
      <c r="A41" s="70"/>
      <c r="B41" s="70"/>
      <c r="C41" s="70"/>
      <c r="D41" s="2"/>
      <c r="E41" s="59"/>
      <c r="F41" s="2"/>
      <c r="G41" s="2"/>
      <c r="H41" s="2"/>
      <c r="I41" s="2"/>
      <c r="J41" s="2"/>
      <c r="K41" s="2"/>
      <c r="L41" s="2"/>
    </row>
    <row r="42" spans="1:13" hidden="1">
      <c r="A42" s="70"/>
      <c r="B42" s="70"/>
      <c r="C42" s="70"/>
      <c r="D42" s="2"/>
      <c r="E42" s="59"/>
      <c r="F42" s="2"/>
      <c r="G42" s="2"/>
      <c r="H42" s="2"/>
      <c r="I42" s="2"/>
      <c r="J42" s="2"/>
      <c r="K42" s="2"/>
      <c r="L42" s="2"/>
    </row>
    <row r="43" spans="1:13" hidden="1">
      <c r="A43" s="70"/>
      <c r="B43" s="70"/>
      <c r="C43" s="70"/>
      <c r="D43" s="2"/>
      <c r="E43" s="59"/>
      <c r="F43" s="2"/>
      <c r="G43" s="2"/>
      <c r="H43" s="2"/>
      <c r="I43" s="2"/>
      <c r="J43" s="2"/>
      <c r="K43" s="2"/>
      <c r="L43" s="2"/>
    </row>
    <row r="44" spans="1:13" hidden="1">
      <c r="A44" s="70"/>
      <c r="B44" s="70"/>
      <c r="C44" s="70"/>
      <c r="D44" s="2"/>
      <c r="E44" s="59"/>
      <c r="F44" s="2"/>
      <c r="G44" s="2"/>
      <c r="H44" s="2"/>
      <c r="I44" s="2"/>
      <c r="J44" s="2"/>
      <c r="K44" s="2"/>
      <c r="L44" s="2"/>
    </row>
    <row r="45" spans="1:13" hidden="1">
      <c r="A45" s="70"/>
      <c r="B45" s="70"/>
      <c r="C45" s="70"/>
      <c r="D45" s="2"/>
      <c r="E45" s="59"/>
      <c r="F45" s="2"/>
      <c r="G45" s="2"/>
      <c r="H45" s="2"/>
      <c r="I45" s="2"/>
      <c r="J45" s="2"/>
      <c r="K45" s="2"/>
      <c r="L45" s="2"/>
    </row>
    <row r="46" spans="1:13" hidden="1">
      <c r="A46" s="70"/>
      <c r="B46" s="70"/>
      <c r="C46" s="70"/>
      <c r="D46" s="2"/>
      <c r="E46" s="59"/>
      <c r="F46" s="2"/>
      <c r="G46" s="2"/>
      <c r="H46" s="2"/>
      <c r="I46" s="2"/>
      <c r="J46" s="2"/>
      <c r="K46" s="2"/>
      <c r="L46" s="2"/>
    </row>
    <row r="47" spans="1:13" hidden="1">
      <c r="A47" s="70"/>
      <c r="B47" s="70"/>
      <c r="C47" s="70"/>
      <c r="D47" s="2"/>
      <c r="E47" s="59"/>
      <c r="F47" s="2"/>
      <c r="G47" s="2"/>
      <c r="H47" s="2"/>
      <c r="I47" s="2"/>
      <c r="J47" s="2"/>
      <c r="K47" s="2"/>
      <c r="L47" s="2"/>
    </row>
    <row r="48" spans="1:13" hidden="1">
      <c r="A48" s="70"/>
      <c r="B48" s="70"/>
      <c r="C48" s="70"/>
      <c r="D48" s="2"/>
      <c r="E48" s="59"/>
      <c r="F48" s="2"/>
      <c r="G48" s="2"/>
      <c r="H48" s="2"/>
      <c r="I48" s="2"/>
      <c r="J48" s="2"/>
      <c r="K48" s="2"/>
      <c r="L48" s="2"/>
    </row>
    <row r="49" spans="1:12" hidden="1">
      <c r="A49" s="70"/>
      <c r="B49" s="70"/>
      <c r="C49" s="70"/>
      <c r="D49" s="2"/>
      <c r="E49" s="59"/>
      <c r="F49" s="2"/>
      <c r="G49" s="2"/>
      <c r="H49" s="2"/>
      <c r="I49" s="2"/>
      <c r="J49" s="2"/>
      <c r="K49" s="2"/>
      <c r="L49" s="2"/>
    </row>
    <row r="50" spans="1:12" hidden="1">
      <c r="A50" s="70"/>
      <c r="B50" s="70"/>
      <c r="C50" s="70"/>
      <c r="D50" s="2"/>
      <c r="E50" s="59"/>
      <c r="F50" s="2"/>
      <c r="G50" s="2"/>
      <c r="H50" s="2"/>
      <c r="I50" s="2"/>
      <c r="J50" s="2"/>
      <c r="K50" s="2"/>
      <c r="L50" s="2"/>
    </row>
    <row r="51" spans="1:12" hidden="1">
      <c r="A51" s="70"/>
      <c r="B51" s="70"/>
      <c r="C51" s="70"/>
      <c r="D51" s="2"/>
      <c r="E51" s="59"/>
      <c r="F51" s="2"/>
      <c r="G51" s="2"/>
      <c r="H51" s="2"/>
      <c r="I51" s="2"/>
      <c r="J51" s="2"/>
      <c r="K51" s="2"/>
      <c r="L51" s="2"/>
    </row>
    <row r="52" spans="1:12" hidden="1">
      <c r="A52" s="70"/>
      <c r="B52" s="70"/>
      <c r="C52" s="70"/>
      <c r="D52" s="2"/>
      <c r="E52" s="59"/>
      <c r="F52" s="2"/>
      <c r="G52" s="2"/>
      <c r="H52" s="2"/>
      <c r="I52" s="2"/>
      <c r="J52" s="2"/>
      <c r="K52" s="2"/>
      <c r="L52" s="2"/>
    </row>
    <row r="53" spans="1:12" hidden="1">
      <c r="A53" s="70"/>
      <c r="B53" s="70"/>
      <c r="C53" s="70"/>
      <c r="D53" s="2"/>
      <c r="E53" s="59"/>
      <c r="F53" s="2"/>
      <c r="G53" s="2"/>
      <c r="H53" s="2"/>
      <c r="I53" s="2"/>
      <c r="J53" s="2"/>
      <c r="K53" s="2"/>
      <c r="L53" s="2"/>
    </row>
    <row r="54" spans="1:12" hidden="1">
      <c r="A54" s="70"/>
      <c r="B54" s="70"/>
      <c r="C54" s="70"/>
      <c r="D54" s="2"/>
      <c r="E54" s="59"/>
      <c r="F54" s="2"/>
      <c r="G54" s="2"/>
      <c r="H54" s="2"/>
      <c r="I54" s="2"/>
      <c r="J54" s="2"/>
      <c r="K54" s="2"/>
      <c r="L54" s="2"/>
    </row>
    <row r="55" spans="1:12" hidden="1">
      <c r="A55" s="70"/>
      <c r="B55" s="70"/>
      <c r="C55" s="70"/>
      <c r="D55" s="2"/>
      <c r="E55" s="59"/>
      <c r="F55" s="2"/>
      <c r="G55" s="2"/>
      <c r="H55" s="2"/>
      <c r="I55" s="2"/>
      <c r="J55" s="2"/>
      <c r="K55" s="2"/>
      <c r="L55" s="2"/>
    </row>
    <row r="56" spans="1:12" hidden="1">
      <c r="A56" s="70"/>
      <c r="B56" s="70"/>
      <c r="C56" s="70"/>
      <c r="D56" s="2"/>
      <c r="E56" s="59"/>
      <c r="F56" s="2"/>
      <c r="G56" s="2"/>
      <c r="H56" s="2"/>
      <c r="I56" s="2"/>
      <c r="J56" s="2"/>
      <c r="K56" s="2"/>
      <c r="L56" s="2"/>
    </row>
    <row r="57" spans="1:12" hidden="1">
      <c r="A57" s="70"/>
      <c r="B57" s="70"/>
      <c r="C57" s="70"/>
      <c r="D57" s="2"/>
      <c r="E57" s="59"/>
      <c r="F57" s="2"/>
      <c r="G57" s="2"/>
      <c r="H57" s="2"/>
      <c r="I57" s="2"/>
      <c r="J57" s="2"/>
      <c r="K57" s="2"/>
      <c r="L57" s="2"/>
    </row>
    <row r="58" spans="1:12" hidden="1">
      <c r="A58" s="70"/>
      <c r="B58" s="70"/>
      <c r="C58" s="70"/>
      <c r="D58" s="2"/>
      <c r="E58" s="59"/>
      <c r="F58" s="2"/>
      <c r="G58" s="2"/>
      <c r="H58" s="2"/>
      <c r="I58" s="2"/>
      <c r="J58" s="2"/>
      <c r="K58" s="2"/>
      <c r="L58" s="2"/>
    </row>
    <row r="59" spans="1:12" hidden="1">
      <c r="A59" s="70"/>
      <c r="B59" s="70"/>
      <c r="C59" s="70"/>
      <c r="D59" s="2"/>
      <c r="E59" s="59"/>
      <c r="F59" s="2"/>
      <c r="G59" s="2"/>
      <c r="H59" s="2"/>
      <c r="I59" s="2"/>
      <c r="J59" s="2"/>
      <c r="K59" s="2"/>
      <c r="L59" s="2"/>
    </row>
    <row r="60" spans="1:12" hidden="1">
      <c r="A60" s="70"/>
      <c r="B60" s="70"/>
      <c r="C60" s="70"/>
      <c r="D60" s="2"/>
      <c r="E60" s="59"/>
      <c r="F60" s="2"/>
      <c r="G60" s="2"/>
      <c r="H60" s="2"/>
      <c r="I60" s="2"/>
      <c r="J60" s="2"/>
      <c r="K60" s="2"/>
      <c r="L60" s="2"/>
    </row>
    <row r="61" spans="1:12" hidden="1">
      <c r="A61" s="70"/>
      <c r="B61" s="70"/>
      <c r="C61" s="70"/>
      <c r="D61" s="2"/>
      <c r="E61" s="59"/>
      <c r="F61" s="2"/>
      <c r="G61" s="2"/>
      <c r="H61" s="2"/>
      <c r="I61" s="2"/>
      <c r="J61" s="2"/>
      <c r="K61" s="2"/>
      <c r="L61" s="2"/>
    </row>
    <row r="62" spans="1:12" hidden="1">
      <c r="A62" s="70"/>
      <c r="B62" s="70"/>
      <c r="C62" s="70"/>
      <c r="D62" s="2"/>
      <c r="E62" s="59"/>
      <c r="F62" s="2"/>
      <c r="G62" s="2"/>
      <c r="H62" s="2"/>
      <c r="I62" s="2"/>
      <c r="J62" s="2"/>
      <c r="K62" s="2"/>
      <c r="L62" s="2"/>
    </row>
    <row r="63" spans="1:12" hidden="1">
      <c r="A63" s="70"/>
      <c r="B63" s="70"/>
      <c r="C63" s="70"/>
      <c r="D63" s="2"/>
      <c r="E63" s="59"/>
      <c r="F63" s="2"/>
      <c r="G63" s="2"/>
      <c r="H63" s="2"/>
      <c r="I63" s="2"/>
      <c r="J63" s="2"/>
      <c r="K63" s="2"/>
      <c r="L63" s="2"/>
    </row>
    <row r="64" spans="1:12" hidden="1">
      <c r="A64" s="70"/>
      <c r="B64" s="70"/>
      <c r="C64" s="70"/>
      <c r="D64" s="2"/>
      <c r="E64" s="59"/>
      <c r="F64" s="2"/>
      <c r="G64" s="2"/>
      <c r="H64" s="2"/>
      <c r="I64" s="2"/>
      <c r="J64" s="2"/>
      <c r="K64" s="2"/>
      <c r="L64" s="2"/>
    </row>
    <row r="65" spans="1:15" hidden="1">
      <c r="A65" s="70"/>
      <c r="B65" s="70"/>
      <c r="C65" s="70"/>
      <c r="D65" s="2"/>
      <c r="E65" s="59"/>
      <c r="F65" s="2"/>
      <c r="G65" s="2"/>
      <c r="H65" s="2"/>
      <c r="I65" s="2"/>
      <c r="J65" s="2"/>
      <c r="K65" s="2"/>
      <c r="L65" s="2"/>
    </row>
    <row r="66" spans="1:15" hidden="1">
      <c r="A66" s="70"/>
      <c r="B66" s="70"/>
      <c r="C66" s="70"/>
      <c r="D66" s="2"/>
      <c r="E66" s="59"/>
      <c r="F66" s="2"/>
      <c r="G66" s="2"/>
      <c r="H66" s="2"/>
      <c r="I66" s="2"/>
      <c r="J66" s="2"/>
      <c r="K66" s="2"/>
      <c r="L66" s="2"/>
    </row>
    <row r="67" spans="1:15" hidden="1">
      <c r="A67" s="70"/>
      <c r="B67" s="70"/>
      <c r="C67" s="70"/>
      <c r="D67" s="2"/>
      <c r="E67" s="59"/>
      <c r="F67" s="2"/>
      <c r="G67" s="2"/>
      <c r="H67" s="2"/>
      <c r="I67" s="2"/>
      <c r="J67" s="2"/>
      <c r="K67" s="2"/>
      <c r="L67" s="2"/>
    </row>
    <row r="68" spans="1:15" hidden="1">
      <c r="A68" s="70"/>
      <c r="B68" s="70"/>
      <c r="C68" s="70"/>
      <c r="D68" s="2"/>
      <c r="E68" s="59"/>
      <c r="F68" s="2"/>
      <c r="G68" s="2"/>
      <c r="H68" s="2"/>
      <c r="I68" s="2"/>
      <c r="J68" s="2"/>
      <c r="K68" s="2"/>
      <c r="L68" s="2"/>
    </row>
    <row r="69" spans="1:15" hidden="1">
      <c r="A69" s="2"/>
      <c r="B69" s="2"/>
      <c r="C69" s="2"/>
      <c r="D69" s="2"/>
      <c r="E69" s="59"/>
      <c r="F69" s="2"/>
      <c r="G69" s="2"/>
      <c r="H69" s="2"/>
      <c r="I69" s="2"/>
      <c r="J69" s="2"/>
      <c r="K69" s="2"/>
      <c r="L69" s="2"/>
    </row>
    <row r="70" spans="1:15" hidden="1">
      <c r="A70" s="2"/>
      <c r="B70" s="69"/>
      <c r="C70" s="59"/>
      <c r="D70" s="59"/>
      <c r="E70" s="59"/>
      <c r="F70" s="2"/>
      <c r="G70" s="2"/>
      <c r="H70" s="2"/>
      <c r="I70" s="2"/>
      <c r="J70" s="2"/>
      <c r="K70" s="2"/>
      <c r="L70" s="2"/>
      <c r="M70" s="50"/>
      <c r="N70" s="51"/>
      <c r="O70" s="52"/>
    </row>
    <row r="71" spans="1:15" hidden="1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50"/>
      <c r="N71" s="51"/>
      <c r="O71" s="52"/>
    </row>
    <row r="72" spans="1:15" hidden="1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50"/>
      <c r="N72" s="51"/>
      <c r="O72" s="52"/>
    </row>
    <row r="73" spans="1:15" hidden="1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50"/>
      <c r="N73" s="51"/>
      <c r="O73" s="52"/>
    </row>
    <row r="74" spans="1:15" hidden="1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50"/>
      <c r="N74" s="51"/>
      <c r="O74" s="52"/>
    </row>
    <row r="75" spans="1:15" hidden="1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50"/>
      <c r="N75" s="51"/>
      <c r="O75" s="52"/>
    </row>
    <row r="76" spans="1:15" hidden="1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50"/>
      <c r="N76" s="51"/>
      <c r="O76" s="52"/>
    </row>
    <row r="77" spans="1:15" hidden="1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50"/>
      <c r="N77" s="51"/>
      <c r="O77" s="52"/>
    </row>
    <row r="78" spans="1:15" hidden="1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50"/>
      <c r="N78" s="51"/>
      <c r="O78" s="52"/>
    </row>
    <row r="79" spans="1:15" hidden="1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50"/>
      <c r="N79" s="51"/>
      <c r="O79" s="52"/>
    </row>
    <row r="80" spans="1:15" ht="14" hidden="1" customHeight="1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50"/>
      <c r="N80" s="51"/>
      <c r="O80" s="52"/>
    </row>
    <row r="81" spans="1:15" ht="14" hidden="1" customHeight="1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50"/>
      <c r="N81" s="51"/>
      <c r="O81" s="52"/>
    </row>
    <row r="82" spans="1:15" ht="14" hidden="1" customHeight="1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50"/>
      <c r="N82" s="51"/>
      <c r="O82" s="5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82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35.83203125" style="1" customWidth="1"/>
    <col min="3" max="4" width="14.83203125" customWidth="1"/>
    <col min="5" max="11" width="8.83203125" customWidth="1"/>
    <col min="12" max="12" width="40.83203125" customWidth="1"/>
    <col min="13" max="13" width="35.83203125" style="41" hidden="1"/>
    <col min="14" max="14" width="35.83203125" style="42" hidden="1"/>
    <col min="15" max="15" width="35.83203125" style="43" hidden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42">
      <c r="A4" s="2"/>
      <c r="B4" s="11" t="str">
        <f>IF(T!$D$2=T!$M$2,M4,IF(T!$D$2=T!$N$2,N4,O4))</f>
        <v>We would like to investigate if the blood potassium level would be useful in the diagnosis of Graves' disease.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46" t="s">
        <v>7</v>
      </c>
      <c r="N4" s="42" t="s">
        <v>156</v>
      </c>
      <c r="O4" s="43" t="s">
        <v>158</v>
      </c>
    </row>
    <row r="5" spans="1:15" ht="56">
      <c r="A5" s="2"/>
      <c r="B5" s="12" t="str">
        <f>IF(T!$D$2=T!$M$2,M5,IF(T!$D$2=T!$N$2,N5,O5))</f>
        <v>As part of this investigation we measured the blood potassium concentration of ten Graves' disease patients as well as ten healthy persons.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6" t="s">
        <v>8</v>
      </c>
      <c r="N5" s="42" t="s">
        <v>157</v>
      </c>
      <c r="O5" s="43" t="s">
        <v>159</v>
      </c>
    </row>
    <row r="6" spans="1:15" ht="42">
      <c r="A6" s="2"/>
      <c r="B6" s="12" t="str">
        <f>IF(T!$D$2=T!$M$2,M6,IF(T!$D$2=T!$N$2,N6,O6))</f>
        <v>The measured data can be found in columns C and D. The variable is supposed to be normally distributed.</v>
      </c>
      <c r="C6" s="2"/>
      <c r="D6" s="2"/>
      <c r="E6" s="18"/>
      <c r="F6" s="18"/>
      <c r="G6" s="18"/>
      <c r="H6" s="18"/>
      <c r="I6" s="18"/>
      <c r="J6" s="18"/>
      <c r="K6" s="18"/>
      <c r="L6" s="2"/>
      <c r="M6" s="41" t="s">
        <v>118</v>
      </c>
      <c r="N6" s="42" t="s">
        <v>119</v>
      </c>
      <c r="O6" s="43" t="s">
        <v>120</v>
      </c>
    </row>
    <row r="7" spans="1:15">
      <c r="A7" s="2"/>
      <c r="B7" s="12" t="str">
        <f>IF(T!$D$2=T!$M$2,M7,IF(T!$D$2=T!$N$2,N7,O7))</f>
        <v>Is there a significant deviation?</v>
      </c>
      <c r="C7" s="2"/>
      <c r="D7" s="2"/>
      <c r="E7" s="18"/>
      <c r="F7" s="18"/>
      <c r="G7" s="18"/>
      <c r="H7" s="18"/>
      <c r="I7" s="18"/>
      <c r="J7" s="18"/>
      <c r="K7" s="18"/>
      <c r="L7" s="2"/>
      <c r="M7" s="46" t="s">
        <v>9</v>
      </c>
      <c r="N7" s="42" t="s">
        <v>127</v>
      </c>
      <c r="O7" s="43" t="s">
        <v>128</v>
      </c>
    </row>
    <row r="8" spans="1:15">
      <c r="A8" s="2"/>
      <c r="B8" s="13" t="str">
        <f>IF(T!$D$2=T!$M$2,M8,IF(T!$D$2=T!$N$2,N8,O8))</f>
        <v>level of significance: 2%</v>
      </c>
      <c r="C8" s="2"/>
      <c r="D8" s="2"/>
      <c r="E8" s="18"/>
      <c r="F8" s="27"/>
      <c r="G8" s="27"/>
      <c r="H8" s="27"/>
      <c r="I8" s="27"/>
      <c r="J8" s="18"/>
      <c r="K8" s="18"/>
      <c r="L8" s="2"/>
      <c r="M8" s="41" t="s">
        <v>215</v>
      </c>
      <c r="N8" s="42" t="s">
        <v>216</v>
      </c>
      <c r="O8" s="43" t="s">
        <v>217</v>
      </c>
    </row>
    <row r="9" spans="1:15">
      <c r="A9" s="2"/>
      <c r="B9" s="3"/>
      <c r="C9" s="2"/>
      <c r="D9" s="2"/>
      <c r="E9" s="18"/>
      <c r="F9" s="27"/>
      <c r="G9" s="27"/>
      <c r="H9" s="27"/>
      <c r="I9" s="27"/>
      <c r="J9" s="18"/>
      <c r="K9" s="18"/>
      <c r="L9" s="2"/>
    </row>
    <row r="10" spans="1:15">
      <c r="A10" s="2"/>
      <c r="B10" s="3"/>
      <c r="C10" s="47" t="str">
        <f>IF(T!$D$2=T!$M$2,M10,IF(T!$D$2=T!$N$2,N10,O10))</f>
        <v>blood potassium level (mmol/L)</v>
      </c>
      <c r="D10" s="48"/>
      <c r="E10" s="18"/>
      <c r="F10" s="67"/>
      <c r="G10" s="67"/>
      <c r="H10" s="67"/>
      <c r="I10" s="67"/>
      <c r="J10" s="18"/>
      <c r="K10" s="18"/>
      <c r="L10" s="2"/>
      <c r="M10" s="41" t="s">
        <v>218</v>
      </c>
      <c r="N10" s="42" t="s">
        <v>69</v>
      </c>
      <c r="O10" s="43" t="s">
        <v>221</v>
      </c>
    </row>
    <row r="11" spans="1:15">
      <c r="A11" s="2"/>
      <c r="B11" s="3"/>
      <c r="C11" s="10" t="str">
        <f>IF(T!$D$2=T!$M$2,M11,IF(T!$D$2=T!$N$2,N11,O11))</f>
        <v>healthy</v>
      </c>
      <c r="D11" s="10" t="str">
        <f>IF(T!$D$2=T!$M$2,M12,IF(T!$D$2=T!$N$2,N12,O12))</f>
        <v>ill</v>
      </c>
      <c r="E11" s="24"/>
      <c r="F11" s="68"/>
      <c r="G11" s="68"/>
      <c r="H11" s="67"/>
      <c r="I11" s="67"/>
      <c r="J11" s="20"/>
      <c r="K11" s="20"/>
      <c r="L11" s="2"/>
      <c r="M11" s="41" t="s">
        <v>219</v>
      </c>
      <c r="N11" s="42" t="s">
        <v>160</v>
      </c>
      <c r="O11" s="43" t="s">
        <v>222</v>
      </c>
    </row>
    <row r="12" spans="1:15">
      <c r="A12" s="2"/>
      <c r="B12" s="3"/>
      <c r="C12" s="16">
        <v>4.8</v>
      </c>
      <c r="D12" s="16">
        <v>4.4000000000000004</v>
      </c>
      <c r="E12" s="25"/>
      <c r="F12" s="67"/>
      <c r="G12" s="67"/>
      <c r="H12" s="67"/>
      <c r="I12" s="67"/>
      <c r="J12" s="20"/>
      <c r="K12" s="20"/>
      <c r="L12" s="2"/>
      <c r="M12" s="41" t="s">
        <v>220</v>
      </c>
      <c r="N12" s="42" t="s">
        <v>161</v>
      </c>
      <c r="O12" s="43" t="s">
        <v>223</v>
      </c>
    </row>
    <row r="13" spans="1:15">
      <c r="A13" s="2"/>
      <c r="B13" s="3"/>
      <c r="C13" s="16">
        <v>4.8</v>
      </c>
      <c r="D13" s="16">
        <v>4.2</v>
      </c>
      <c r="E13" s="25"/>
      <c r="F13" s="67"/>
      <c r="G13" s="67"/>
      <c r="H13" s="67"/>
      <c r="I13" s="67"/>
      <c r="J13" s="20"/>
      <c r="K13" s="20"/>
      <c r="L13" s="2"/>
    </row>
    <row r="14" spans="1:15">
      <c r="A14" s="2"/>
      <c r="B14" s="3"/>
      <c r="C14" s="16">
        <v>4.5999999999999996</v>
      </c>
      <c r="D14" s="16">
        <v>4.5</v>
      </c>
      <c r="E14" s="25"/>
      <c r="F14" s="67"/>
      <c r="G14" s="67"/>
      <c r="H14" s="67"/>
      <c r="I14" s="67"/>
      <c r="J14" s="20"/>
      <c r="K14" s="20"/>
      <c r="L14" s="2"/>
      <c r="M14" s="41" t="s">
        <v>202</v>
      </c>
      <c r="N14" s="42" t="s">
        <v>204</v>
      </c>
      <c r="O14" s="43" t="s">
        <v>205</v>
      </c>
    </row>
    <row r="15" spans="1:15">
      <c r="A15" s="2"/>
      <c r="B15" s="3"/>
      <c r="C15" s="16">
        <v>4.3</v>
      </c>
      <c r="D15" s="16">
        <v>4.3</v>
      </c>
      <c r="E15" s="25"/>
      <c r="F15" s="67"/>
      <c r="G15" s="67"/>
      <c r="H15" s="67"/>
      <c r="I15" s="67"/>
      <c r="J15" s="20"/>
      <c r="K15" s="20"/>
      <c r="L15" s="2"/>
      <c r="M15" s="41" t="s">
        <v>243</v>
      </c>
      <c r="N15" s="42" t="s">
        <v>244</v>
      </c>
      <c r="O15" s="43" t="s">
        <v>245</v>
      </c>
    </row>
    <row r="16" spans="1:15">
      <c r="A16" s="2"/>
      <c r="B16" s="3"/>
      <c r="C16" s="16">
        <v>5.0999999999999996</v>
      </c>
      <c r="D16" s="16">
        <v>4.3</v>
      </c>
      <c r="E16" s="25"/>
      <c r="F16" s="67"/>
      <c r="G16" s="67"/>
      <c r="H16" s="67"/>
      <c r="I16" s="67"/>
      <c r="J16" s="20"/>
      <c r="K16" s="20"/>
      <c r="L16" s="2"/>
      <c r="M16" s="53" t="s">
        <v>246</v>
      </c>
      <c r="N16" s="39" t="s">
        <v>273</v>
      </c>
      <c r="O16" s="38" t="s">
        <v>276</v>
      </c>
    </row>
    <row r="17" spans="1:15">
      <c r="A17" s="2"/>
      <c r="B17" s="3"/>
      <c r="C17" s="16">
        <v>5.2</v>
      </c>
      <c r="D17" s="16">
        <v>4</v>
      </c>
      <c r="E17" s="25"/>
      <c r="F17" s="67"/>
      <c r="G17" s="67"/>
      <c r="H17" s="67"/>
      <c r="I17" s="67"/>
      <c r="J17" s="20"/>
      <c r="K17" s="20"/>
      <c r="L17" s="2"/>
      <c r="M17" s="53" t="s">
        <v>265</v>
      </c>
      <c r="N17" s="39" t="s">
        <v>266</v>
      </c>
      <c r="O17" s="38" t="s">
        <v>267</v>
      </c>
    </row>
    <row r="18" spans="1:15">
      <c r="A18" s="2"/>
      <c r="B18" s="3"/>
      <c r="C18" s="16">
        <v>4.3</v>
      </c>
      <c r="D18" s="16">
        <v>3.5</v>
      </c>
      <c r="E18" s="25"/>
      <c r="F18" s="67"/>
      <c r="G18" s="67"/>
      <c r="H18" s="67"/>
      <c r="I18" s="67"/>
      <c r="J18" s="20"/>
      <c r="K18" s="20"/>
      <c r="L18" s="2"/>
      <c r="M18" s="53" t="s">
        <v>252</v>
      </c>
      <c r="N18" s="39" t="s">
        <v>253</v>
      </c>
      <c r="O18" s="38" t="s">
        <v>254</v>
      </c>
    </row>
    <row r="19" spans="1:15">
      <c r="A19" s="2"/>
      <c r="B19" s="3"/>
      <c r="C19" s="16">
        <v>4.3</v>
      </c>
      <c r="D19" s="16">
        <v>4.5999999999999996</v>
      </c>
      <c r="E19" s="25"/>
      <c r="F19" s="67"/>
      <c r="G19" s="67"/>
      <c r="H19" s="67"/>
      <c r="I19" s="67"/>
      <c r="J19" s="20"/>
      <c r="K19" s="20"/>
      <c r="L19" s="2"/>
    </row>
    <row r="20" spans="1:15">
      <c r="A20" s="2"/>
      <c r="B20" s="3"/>
      <c r="C20" s="16">
        <v>4.5999999999999996</v>
      </c>
      <c r="D20" s="16">
        <v>4.2</v>
      </c>
      <c r="E20" s="25"/>
      <c r="F20" s="67"/>
      <c r="G20" s="67"/>
      <c r="H20" s="67"/>
      <c r="I20" s="67"/>
      <c r="J20" s="20"/>
      <c r="K20" s="20"/>
      <c r="L20" s="2"/>
      <c r="M20" s="41" t="s">
        <v>280</v>
      </c>
      <c r="N20" s="42" t="s">
        <v>281</v>
      </c>
      <c r="O20" s="43" t="s">
        <v>282</v>
      </c>
    </row>
    <row r="21" spans="1:15">
      <c r="A21" s="2"/>
      <c r="B21" s="3"/>
      <c r="C21" s="16">
        <v>4.3</v>
      </c>
      <c r="D21" s="16">
        <v>4.5</v>
      </c>
      <c r="E21" s="25"/>
      <c r="F21" s="67"/>
      <c r="G21" s="67"/>
      <c r="H21" s="67"/>
      <c r="I21" s="67"/>
      <c r="J21" s="20"/>
      <c r="K21" s="20"/>
      <c r="L21" s="2"/>
    </row>
    <row r="22" spans="1: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>
      <c r="A23" s="2"/>
      <c r="B23" s="63" t="str">
        <f>IF(T!$D$2=T!$M$2,M14,IF(T!$D$2=T!$N$2,N14,O14))</f>
        <v>test type</v>
      </c>
      <c r="C23" s="64"/>
      <c r="D23" s="62" t="s">
        <v>270</v>
      </c>
      <c r="E23" s="2"/>
      <c r="F23" s="2"/>
      <c r="G23" s="2"/>
      <c r="H23" s="2"/>
      <c r="I23" s="2"/>
      <c r="J23" s="2"/>
      <c r="K23" s="2"/>
      <c r="L23" s="2"/>
    </row>
    <row r="24" spans="1:15">
      <c r="A24" s="2"/>
      <c r="B24" s="63" t="str">
        <f>IF(T!$D$2=T!$M$2,M15,IF(T!$D$2=T!$N$2,N15,O15))</f>
        <v>two-sided sample p(t)-value</v>
      </c>
      <c r="C24" s="64" t="s">
        <v>117</v>
      </c>
      <c r="D24" s="71">
        <f>_xlfn.T.TEST(C12:C21,D12:D21,2,3)</f>
        <v>1.8757184023118392E-2</v>
      </c>
      <c r="E24" s="73" t="str">
        <f>IF(T!$D$2=T!$M$2,M20,IF(T!$D$2=T!$N$2,N20,O20))</f>
        <v>in case of two independent samples we are always using the type 3 (Welch's) t-test regardless the sample variances</v>
      </c>
      <c r="F24" s="2"/>
      <c r="G24" s="2"/>
      <c r="H24" s="2"/>
      <c r="I24" s="2"/>
      <c r="J24" s="2"/>
      <c r="K24" s="2"/>
      <c r="L24" s="2"/>
    </row>
    <row r="25" spans="1:15" ht="28">
      <c r="A25" s="2"/>
      <c r="B25" s="63" t="str">
        <f>IF(T!$D$2=T!$M$2,M16,IF(T!$D$2=T!$N$2,N16,O16))</f>
        <v>do we reject the null hypothesis? (yes=1, no=0)</v>
      </c>
      <c r="C25" s="64"/>
      <c r="D25" s="71">
        <v>1</v>
      </c>
      <c r="E25" s="59"/>
      <c r="F25" s="2"/>
      <c r="G25" s="2"/>
      <c r="H25" s="2"/>
      <c r="I25" s="2"/>
      <c r="J25" s="2"/>
      <c r="K25" s="2"/>
      <c r="L25" s="2"/>
      <c r="M25" s="46"/>
    </row>
    <row r="26" spans="1:15" ht="42">
      <c r="A26" s="2"/>
      <c r="B26" s="63" t="str">
        <f>IF(T!$D$2=T!$M$2,M17,IF(T!$D$2=T!$N$2,N17,O17))</f>
        <v>Can the blood potassium level be used in the diagnosis of the Graves' disease? (yes=1, no=0)</v>
      </c>
      <c r="C26" s="64"/>
      <c r="D26" s="71">
        <v>1</v>
      </c>
      <c r="E26" s="59"/>
      <c r="F26" s="2"/>
      <c r="G26" s="2"/>
      <c r="H26" s="2"/>
      <c r="I26" s="2"/>
      <c r="J26" s="2"/>
      <c r="K26" s="2"/>
      <c r="L26" s="2"/>
      <c r="M26" s="46"/>
    </row>
    <row r="27" spans="1:15">
      <c r="A27" s="2"/>
      <c r="B27" s="63" t="str">
        <f>IF(T!$D$2=T!$M$2,M18,IF(T!$D$2=T!$N$2,N18,O18))</f>
        <v>possible decision error (α=1, β=2)</v>
      </c>
      <c r="C27" s="64"/>
      <c r="D27" s="57">
        <v>1</v>
      </c>
      <c r="E27" s="59"/>
      <c r="F27" s="2"/>
      <c r="G27" s="2"/>
      <c r="H27" s="2"/>
      <c r="I27" s="2"/>
      <c r="J27" s="2"/>
      <c r="K27" s="2"/>
      <c r="L27" s="2"/>
      <c r="M27" s="46"/>
    </row>
    <row r="28" spans="1:15">
      <c r="A28" s="70"/>
      <c r="B28" s="70"/>
      <c r="C28" s="70"/>
      <c r="D28" s="70"/>
      <c r="E28" s="59"/>
      <c r="F28" s="2"/>
      <c r="G28" s="2"/>
      <c r="H28" s="2"/>
      <c r="I28" s="2"/>
      <c r="J28" s="2"/>
      <c r="K28" s="2"/>
      <c r="L28" s="2"/>
      <c r="M28" s="46"/>
    </row>
    <row r="29" spans="1:15">
      <c r="A29" s="70"/>
      <c r="B29" s="70"/>
      <c r="C29" s="70"/>
      <c r="D29" s="2"/>
      <c r="E29" s="59"/>
      <c r="F29" s="2"/>
      <c r="G29" s="2"/>
      <c r="H29" s="2"/>
      <c r="I29" s="2"/>
      <c r="J29" s="2"/>
      <c r="K29" s="2"/>
      <c r="L29" s="2"/>
      <c r="M29" s="46"/>
    </row>
    <row r="30" spans="1:15">
      <c r="A30" s="70"/>
      <c r="B30" s="70"/>
      <c r="C30" s="70"/>
      <c r="D30" s="2"/>
      <c r="E30" s="59"/>
      <c r="F30" s="2"/>
      <c r="G30" s="2"/>
      <c r="H30" s="2"/>
      <c r="I30" s="2"/>
      <c r="J30" s="2"/>
      <c r="K30" s="2"/>
      <c r="L30" s="2"/>
      <c r="M30" s="46"/>
    </row>
    <row r="31" spans="1:15" hidden="1">
      <c r="A31" s="70"/>
      <c r="B31" s="70"/>
      <c r="C31" s="70"/>
      <c r="D31" s="2"/>
      <c r="E31" s="59"/>
      <c r="F31" s="2"/>
      <c r="G31" s="2"/>
      <c r="H31" s="2"/>
      <c r="I31" s="2"/>
      <c r="J31" s="2"/>
      <c r="K31" s="2"/>
      <c r="L31" s="2"/>
      <c r="M31" s="46"/>
    </row>
    <row r="32" spans="1:15" hidden="1">
      <c r="A32" s="70"/>
      <c r="B32" s="70"/>
      <c r="C32" s="70"/>
      <c r="D32" s="2"/>
      <c r="E32" s="59"/>
      <c r="F32" s="2"/>
      <c r="G32" s="2"/>
      <c r="H32" s="2"/>
      <c r="I32" s="2"/>
      <c r="J32" s="2"/>
      <c r="K32" s="2"/>
      <c r="L32" s="2"/>
      <c r="M32" s="46"/>
    </row>
    <row r="33" spans="1:13" hidden="1">
      <c r="A33" s="70"/>
      <c r="B33" s="70"/>
      <c r="C33" s="70"/>
      <c r="D33" s="2"/>
      <c r="E33" s="59"/>
      <c r="F33" s="2"/>
      <c r="G33" s="2"/>
      <c r="H33" s="2"/>
      <c r="I33" s="2"/>
      <c r="J33" s="2"/>
      <c r="K33" s="2"/>
      <c r="L33" s="2"/>
      <c r="M33" s="46"/>
    </row>
    <row r="34" spans="1:13" hidden="1">
      <c r="A34" s="70"/>
      <c r="B34" s="70"/>
      <c r="C34" s="70"/>
      <c r="D34" s="2"/>
      <c r="E34" s="59"/>
      <c r="F34" s="2"/>
      <c r="G34" s="2"/>
      <c r="H34" s="2"/>
      <c r="I34" s="2"/>
      <c r="J34" s="2"/>
      <c r="K34" s="2"/>
      <c r="L34" s="2"/>
      <c r="M34" s="46"/>
    </row>
    <row r="35" spans="1:13" hidden="1">
      <c r="A35" s="70"/>
      <c r="B35" s="70"/>
      <c r="C35" s="70"/>
      <c r="D35" s="2"/>
      <c r="E35" s="59"/>
      <c r="F35" s="2"/>
      <c r="G35" s="2"/>
      <c r="H35" s="2"/>
      <c r="I35" s="2"/>
      <c r="J35" s="2"/>
      <c r="K35" s="2"/>
      <c r="L35" s="2"/>
      <c r="M35" s="46"/>
    </row>
    <row r="36" spans="1:13" hidden="1">
      <c r="A36" s="70"/>
      <c r="B36" s="70"/>
      <c r="C36" s="70"/>
      <c r="D36" s="2"/>
      <c r="E36" s="59"/>
      <c r="F36" s="2"/>
      <c r="G36" s="2"/>
      <c r="H36" s="2"/>
      <c r="I36" s="2"/>
      <c r="J36" s="2"/>
      <c r="K36" s="2"/>
      <c r="L36" s="2"/>
    </row>
    <row r="37" spans="1:13" hidden="1">
      <c r="A37" s="70"/>
      <c r="B37" s="70"/>
      <c r="C37" s="70"/>
      <c r="D37" s="2"/>
      <c r="E37" s="59"/>
      <c r="F37" s="2"/>
      <c r="G37" s="2"/>
      <c r="H37" s="2"/>
      <c r="I37" s="2"/>
      <c r="J37" s="2"/>
      <c r="K37" s="2"/>
      <c r="L37" s="2"/>
    </row>
    <row r="38" spans="1:13" hidden="1">
      <c r="A38" s="70"/>
      <c r="B38" s="70"/>
      <c r="C38" s="70"/>
      <c r="D38" s="2"/>
      <c r="E38" s="59"/>
      <c r="F38" s="2"/>
      <c r="G38" s="2"/>
      <c r="H38" s="2"/>
      <c r="I38" s="2"/>
      <c r="J38" s="2"/>
      <c r="K38" s="2"/>
      <c r="L38" s="2"/>
    </row>
    <row r="39" spans="1:13" hidden="1">
      <c r="A39" s="70"/>
      <c r="B39" s="70"/>
      <c r="C39" s="70"/>
      <c r="D39" s="2"/>
      <c r="E39" s="59"/>
      <c r="F39" s="2"/>
      <c r="G39" s="2"/>
      <c r="H39" s="2"/>
      <c r="I39" s="2"/>
      <c r="J39" s="2"/>
      <c r="K39" s="2"/>
      <c r="L39" s="2"/>
    </row>
    <row r="40" spans="1:13" hidden="1">
      <c r="A40" s="70"/>
      <c r="B40" s="70"/>
      <c r="C40" s="70"/>
      <c r="D40" s="2"/>
      <c r="E40" s="59"/>
      <c r="F40" s="2"/>
      <c r="G40" s="2"/>
      <c r="H40" s="2"/>
      <c r="I40" s="2"/>
      <c r="J40" s="2"/>
      <c r="K40" s="2"/>
      <c r="L40" s="2"/>
    </row>
    <row r="41" spans="1:13" hidden="1">
      <c r="A41" s="70"/>
      <c r="B41" s="70"/>
      <c r="C41" s="70"/>
      <c r="D41" s="2"/>
      <c r="E41" s="59"/>
      <c r="F41" s="2"/>
      <c r="G41" s="2"/>
      <c r="H41" s="2"/>
      <c r="I41" s="2"/>
      <c r="J41" s="2"/>
      <c r="K41" s="2"/>
      <c r="L41" s="2"/>
    </row>
    <row r="42" spans="1:13" hidden="1">
      <c r="A42" s="70"/>
      <c r="B42" s="70"/>
      <c r="C42" s="70"/>
      <c r="D42" s="2"/>
      <c r="E42" s="59"/>
      <c r="F42" s="2"/>
      <c r="G42" s="2"/>
      <c r="H42" s="2"/>
      <c r="I42" s="2"/>
      <c r="J42" s="2"/>
      <c r="K42" s="2"/>
      <c r="L42" s="2"/>
    </row>
    <row r="43" spans="1:13" hidden="1">
      <c r="A43" s="70"/>
      <c r="B43" s="70"/>
      <c r="C43" s="70"/>
      <c r="D43" s="2"/>
      <c r="E43" s="59"/>
      <c r="F43" s="2"/>
      <c r="G43" s="2"/>
      <c r="H43" s="2"/>
      <c r="I43" s="2"/>
      <c r="J43" s="2"/>
      <c r="K43" s="2"/>
      <c r="L43" s="2"/>
    </row>
    <row r="44" spans="1:13" hidden="1">
      <c r="A44" s="70"/>
      <c r="B44" s="70"/>
      <c r="C44" s="70"/>
      <c r="D44" s="2"/>
      <c r="E44" s="59"/>
      <c r="F44" s="2"/>
      <c r="G44" s="2"/>
      <c r="H44" s="2"/>
      <c r="I44" s="2"/>
      <c r="J44" s="2"/>
      <c r="K44" s="2"/>
      <c r="L44" s="2"/>
    </row>
    <row r="45" spans="1:13" hidden="1">
      <c r="A45" s="70"/>
      <c r="B45" s="70"/>
      <c r="C45" s="70"/>
      <c r="D45" s="2"/>
      <c r="E45" s="59"/>
      <c r="F45" s="2"/>
      <c r="G45" s="2"/>
      <c r="H45" s="2"/>
      <c r="I45" s="2"/>
      <c r="J45" s="2"/>
      <c r="K45" s="2"/>
      <c r="L45" s="2"/>
    </row>
    <row r="46" spans="1:13" hidden="1">
      <c r="A46" s="70"/>
      <c r="B46" s="70"/>
      <c r="C46" s="70"/>
      <c r="D46" s="2"/>
      <c r="E46" s="59"/>
      <c r="F46" s="2"/>
      <c r="G46" s="2"/>
      <c r="H46" s="2"/>
      <c r="I46" s="2"/>
      <c r="J46" s="2"/>
      <c r="K46" s="2"/>
      <c r="L46" s="2"/>
    </row>
    <row r="47" spans="1:13" hidden="1">
      <c r="A47" s="70"/>
      <c r="B47" s="70"/>
      <c r="C47" s="70"/>
      <c r="D47" s="2"/>
      <c r="E47" s="59"/>
      <c r="F47" s="2"/>
      <c r="G47" s="2"/>
      <c r="H47" s="2"/>
      <c r="I47" s="2"/>
      <c r="J47" s="2"/>
      <c r="K47" s="2"/>
      <c r="L47" s="2"/>
    </row>
    <row r="48" spans="1:13" hidden="1">
      <c r="A48" s="70"/>
      <c r="B48" s="70"/>
      <c r="C48" s="70"/>
      <c r="D48" s="2"/>
      <c r="E48" s="59"/>
      <c r="F48" s="2"/>
      <c r="G48" s="2"/>
      <c r="H48" s="2"/>
      <c r="I48" s="2"/>
      <c r="J48" s="2"/>
      <c r="K48" s="2"/>
      <c r="L48" s="2"/>
    </row>
    <row r="49" spans="1:12" hidden="1">
      <c r="A49" s="70"/>
      <c r="B49" s="70"/>
      <c r="C49" s="70"/>
      <c r="D49" s="2"/>
      <c r="E49" s="59"/>
      <c r="F49" s="2"/>
      <c r="G49" s="2"/>
      <c r="H49" s="2"/>
      <c r="I49" s="2"/>
      <c r="J49" s="2"/>
      <c r="K49" s="2"/>
      <c r="L49" s="2"/>
    </row>
    <row r="50" spans="1:12" hidden="1">
      <c r="A50" s="70"/>
      <c r="B50" s="70"/>
      <c r="C50" s="70"/>
      <c r="D50" s="2"/>
      <c r="E50" s="59"/>
      <c r="F50" s="2"/>
      <c r="G50" s="2"/>
      <c r="H50" s="2"/>
      <c r="I50" s="2"/>
      <c r="J50" s="2"/>
      <c r="K50" s="2"/>
      <c r="L50" s="2"/>
    </row>
    <row r="51" spans="1:12" hidden="1">
      <c r="A51" s="70"/>
      <c r="B51" s="70"/>
      <c r="C51" s="70"/>
      <c r="D51" s="2"/>
      <c r="E51" s="59"/>
      <c r="F51" s="2"/>
      <c r="G51" s="2"/>
      <c r="H51" s="2"/>
      <c r="I51" s="2"/>
      <c r="J51" s="2"/>
      <c r="K51" s="2"/>
      <c r="L51" s="2"/>
    </row>
    <row r="52" spans="1:12" hidden="1">
      <c r="A52" s="70"/>
      <c r="B52" s="70"/>
      <c r="C52" s="70"/>
      <c r="D52" s="2"/>
      <c r="E52" s="59"/>
      <c r="F52" s="2"/>
      <c r="G52" s="2"/>
      <c r="H52" s="2"/>
      <c r="I52" s="2"/>
      <c r="J52" s="2"/>
      <c r="K52" s="2"/>
      <c r="L52" s="2"/>
    </row>
    <row r="53" spans="1:12" hidden="1">
      <c r="A53" s="70"/>
      <c r="B53" s="70"/>
      <c r="C53" s="70"/>
      <c r="D53" s="2"/>
      <c r="E53" s="59"/>
      <c r="F53" s="2"/>
      <c r="G53" s="2"/>
      <c r="H53" s="2"/>
      <c r="I53" s="2"/>
      <c r="J53" s="2"/>
      <c r="K53" s="2"/>
      <c r="L53" s="2"/>
    </row>
    <row r="54" spans="1:12" hidden="1">
      <c r="A54" s="70"/>
      <c r="B54" s="70"/>
      <c r="C54" s="70"/>
      <c r="D54" s="2"/>
      <c r="E54" s="59"/>
      <c r="F54" s="2"/>
      <c r="G54" s="2"/>
      <c r="H54" s="2"/>
      <c r="I54" s="2"/>
      <c r="J54" s="2"/>
      <c r="K54" s="2"/>
      <c r="L54" s="2"/>
    </row>
    <row r="55" spans="1:12" hidden="1">
      <c r="A55" s="70"/>
      <c r="B55" s="70"/>
      <c r="C55" s="70"/>
      <c r="D55" s="2"/>
      <c r="E55" s="59"/>
      <c r="F55" s="2"/>
      <c r="G55" s="2"/>
      <c r="H55" s="2"/>
      <c r="I55" s="2"/>
      <c r="J55" s="2"/>
      <c r="K55" s="2"/>
      <c r="L55" s="2"/>
    </row>
    <row r="56" spans="1:12" hidden="1">
      <c r="A56" s="70"/>
      <c r="B56" s="70"/>
      <c r="C56" s="70"/>
      <c r="D56" s="2"/>
      <c r="E56" s="59"/>
      <c r="F56" s="2"/>
      <c r="G56" s="2"/>
      <c r="H56" s="2"/>
      <c r="I56" s="2"/>
      <c r="J56" s="2"/>
      <c r="K56" s="2"/>
      <c r="L56" s="2"/>
    </row>
    <row r="57" spans="1:12" hidden="1">
      <c r="A57" s="70"/>
      <c r="B57" s="70"/>
      <c r="C57" s="70"/>
      <c r="D57" s="2"/>
      <c r="E57" s="59"/>
      <c r="F57" s="2"/>
      <c r="G57" s="2"/>
      <c r="H57" s="2"/>
      <c r="I57" s="2"/>
      <c r="J57" s="2"/>
      <c r="K57" s="2"/>
      <c r="L57" s="2"/>
    </row>
    <row r="58" spans="1:12" hidden="1">
      <c r="A58" s="70"/>
      <c r="B58" s="70"/>
      <c r="C58" s="70"/>
      <c r="D58" s="2"/>
      <c r="E58" s="59"/>
      <c r="F58" s="2"/>
      <c r="G58" s="2"/>
      <c r="H58" s="2"/>
      <c r="I58" s="2"/>
      <c r="J58" s="2"/>
      <c r="K58" s="2"/>
      <c r="L58" s="2"/>
    </row>
    <row r="59" spans="1:12" hidden="1">
      <c r="A59" s="70"/>
      <c r="B59" s="70"/>
      <c r="C59" s="70"/>
      <c r="D59" s="2"/>
      <c r="E59" s="59"/>
      <c r="F59" s="2"/>
      <c r="G59" s="2"/>
      <c r="H59" s="2"/>
      <c r="I59" s="2"/>
      <c r="J59" s="2"/>
      <c r="K59" s="2"/>
      <c r="L59" s="2"/>
    </row>
    <row r="60" spans="1:12" hidden="1">
      <c r="A60" s="70"/>
      <c r="B60" s="70"/>
      <c r="C60" s="70"/>
      <c r="D60" s="2"/>
      <c r="E60" s="59"/>
      <c r="F60" s="2"/>
      <c r="G60" s="2"/>
      <c r="H60" s="2"/>
      <c r="I60" s="2"/>
      <c r="J60" s="2"/>
      <c r="K60" s="2"/>
      <c r="L60" s="2"/>
    </row>
    <row r="61" spans="1:12" hidden="1">
      <c r="A61" s="70"/>
      <c r="B61" s="70"/>
      <c r="C61" s="70"/>
      <c r="D61" s="2"/>
      <c r="E61" s="59"/>
      <c r="F61" s="2"/>
      <c r="G61" s="2"/>
      <c r="H61" s="2"/>
      <c r="I61" s="2"/>
      <c r="J61" s="2"/>
      <c r="K61" s="2"/>
      <c r="L61" s="2"/>
    </row>
    <row r="62" spans="1:12" hidden="1">
      <c r="A62" s="70"/>
      <c r="B62" s="70"/>
      <c r="C62" s="70"/>
      <c r="D62" s="2"/>
      <c r="E62" s="59"/>
      <c r="F62" s="2"/>
      <c r="G62" s="2"/>
      <c r="H62" s="2"/>
      <c r="I62" s="2"/>
      <c r="J62" s="2"/>
      <c r="K62" s="2"/>
      <c r="L62" s="2"/>
    </row>
    <row r="63" spans="1:12" hidden="1">
      <c r="A63" s="70"/>
      <c r="B63" s="70"/>
      <c r="C63" s="70"/>
      <c r="D63" s="2"/>
      <c r="E63" s="59"/>
      <c r="F63" s="2"/>
      <c r="G63" s="2"/>
      <c r="H63" s="2"/>
      <c r="I63" s="2"/>
      <c r="J63" s="2"/>
      <c r="K63" s="2"/>
      <c r="L63" s="2"/>
    </row>
    <row r="64" spans="1:12" hidden="1">
      <c r="A64" s="70"/>
      <c r="B64" s="70"/>
      <c r="C64" s="70"/>
      <c r="D64" s="2"/>
      <c r="E64" s="59"/>
      <c r="F64" s="2"/>
      <c r="G64" s="2"/>
      <c r="H64" s="2"/>
      <c r="I64" s="2"/>
      <c r="J64" s="2"/>
      <c r="K64" s="2"/>
      <c r="L64" s="2"/>
    </row>
    <row r="65" spans="1:15" hidden="1">
      <c r="A65" s="70"/>
      <c r="B65" s="70"/>
      <c r="C65" s="70"/>
      <c r="D65" s="2"/>
      <c r="E65" s="59"/>
      <c r="F65" s="2"/>
      <c r="G65" s="2"/>
      <c r="H65" s="2"/>
      <c r="I65" s="2"/>
      <c r="J65" s="2"/>
      <c r="K65" s="2"/>
      <c r="L65" s="2"/>
    </row>
    <row r="66" spans="1:15" hidden="1">
      <c r="A66" s="70"/>
      <c r="B66" s="70"/>
      <c r="C66" s="70"/>
      <c r="D66" s="2"/>
      <c r="E66" s="59"/>
      <c r="F66" s="2"/>
      <c r="G66" s="2"/>
      <c r="H66" s="2"/>
      <c r="I66" s="2"/>
      <c r="J66" s="2"/>
      <c r="K66" s="2"/>
      <c r="L66" s="2"/>
    </row>
    <row r="67" spans="1:15" hidden="1">
      <c r="A67" s="70"/>
      <c r="B67" s="70"/>
      <c r="C67" s="70"/>
      <c r="D67" s="2"/>
      <c r="E67" s="59"/>
      <c r="F67" s="2"/>
      <c r="G67" s="2"/>
      <c r="H67" s="2"/>
      <c r="I67" s="2"/>
      <c r="J67" s="2"/>
      <c r="K67" s="2"/>
      <c r="L67" s="2"/>
    </row>
    <row r="68" spans="1:15" hidden="1">
      <c r="A68" s="70"/>
      <c r="B68" s="70"/>
      <c r="C68" s="70"/>
      <c r="D68" s="2"/>
      <c r="E68" s="59"/>
      <c r="F68" s="2"/>
      <c r="G68" s="2"/>
      <c r="H68" s="2"/>
      <c r="I68" s="2"/>
      <c r="J68" s="2"/>
      <c r="K68" s="2"/>
      <c r="L68" s="2"/>
    </row>
    <row r="69" spans="1:15" hidden="1">
      <c r="A69" s="2"/>
      <c r="B69" s="2"/>
      <c r="C69" s="2"/>
      <c r="D69" s="2"/>
      <c r="E69" s="59"/>
      <c r="F69" s="2"/>
      <c r="G69" s="2"/>
      <c r="H69" s="2"/>
      <c r="I69" s="2"/>
      <c r="J69" s="2"/>
      <c r="K69" s="2"/>
      <c r="L69" s="2"/>
    </row>
    <row r="70" spans="1:15" hidden="1">
      <c r="A70" s="2"/>
      <c r="B70" s="69"/>
      <c r="C70" s="59"/>
      <c r="D70" s="59"/>
      <c r="E70" s="59"/>
      <c r="F70" s="2"/>
      <c r="G70" s="2"/>
      <c r="H70" s="2"/>
      <c r="I70" s="2"/>
      <c r="J70" s="2"/>
      <c r="K70" s="2"/>
      <c r="L70" s="2"/>
      <c r="M70" s="50"/>
      <c r="N70" s="51"/>
      <c r="O70" s="52"/>
    </row>
    <row r="71" spans="1:15" hidden="1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50"/>
      <c r="N71" s="51"/>
      <c r="O71" s="52"/>
    </row>
    <row r="72" spans="1:15" hidden="1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50"/>
      <c r="N72" s="51"/>
      <c r="O72" s="52"/>
    </row>
    <row r="73" spans="1:15" hidden="1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50"/>
      <c r="N73" s="51"/>
      <c r="O73" s="52"/>
    </row>
    <row r="74" spans="1:15" hidden="1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50"/>
      <c r="N74" s="51"/>
      <c r="O74" s="52"/>
    </row>
    <row r="75" spans="1:15" hidden="1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50"/>
      <c r="N75" s="51"/>
      <c r="O75" s="52"/>
    </row>
    <row r="76" spans="1:15" hidden="1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50"/>
      <c r="N76" s="51"/>
      <c r="O76" s="52"/>
    </row>
    <row r="77" spans="1:15" hidden="1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50"/>
      <c r="N77" s="51"/>
      <c r="O77" s="52"/>
    </row>
    <row r="78" spans="1:15" hidden="1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50"/>
      <c r="N78" s="51"/>
      <c r="O78" s="52"/>
    </row>
    <row r="79" spans="1:15" hidden="1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50"/>
      <c r="N79" s="51"/>
      <c r="O79" s="52"/>
    </row>
    <row r="80" spans="1:15" ht="14" hidden="1" customHeight="1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50"/>
      <c r="N80" s="51"/>
      <c r="O80" s="52"/>
    </row>
    <row r="81" spans="1:15" ht="14" hidden="1" customHeight="1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50"/>
      <c r="N81" s="51"/>
      <c r="O81" s="52"/>
    </row>
    <row r="82" spans="1:15" ht="14" hidden="1" customHeight="1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50"/>
      <c r="N82" s="51"/>
      <c r="O82" s="5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82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35.83203125" style="1" customWidth="1"/>
    <col min="3" max="4" width="14.83203125" customWidth="1"/>
    <col min="5" max="5" width="3.83203125" customWidth="1"/>
    <col min="6" max="11" width="8.83203125" customWidth="1"/>
    <col min="12" max="12" width="40.83203125" customWidth="1"/>
    <col min="13" max="13" width="35.83203125" style="41" hidden="1" customWidth="1"/>
    <col min="14" max="14" width="35.83203125" style="42" hidden="1" customWidth="1"/>
    <col min="15" max="15" width="35.83203125" style="43" hidden="1" customWidth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42">
      <c r="A4" s="2"/>
      <c r="B4" s="11" t="str">
        <f>IF(T!$D$2=T!$M$2,M4,IF(T!$D$2=T!$N$2,N4,O4))</f>
        <v>We would like to investigate if the blood potassium level would be useful in the diagnosis of Creutzfeldt–Jakob disease.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46" t="s">
        <v>12</v>
      </c>
      <c r="N4" s="42" t="s">
        <v>224</v>
      </c>
      <c r="O4" s="43" t="s">
        <v>226</v>
      </c>
    </row>
    <row r="5" spans="1:15" ht="56">
      <c r="A5" s="2"/>
      <c r="B5" s="12" t="str">
        <f>IF(T!$D$2=T!$M$2,M5,IF(T!$D$2=T!$N$2,N5,O5))</f>
        <v>As part of this investigation we measured the blood potassium concentration of ten Creutzfeldt–Jakob disease patients as well as ten healthy persons.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6" t="s">
        <v>13</v>
      </c>
      <c r="N5" s="42" t="s">
        <v>225</v>
      </c>
      <c r="O5" s="43" t="s">
        <v>227</v>
      </c>
    </row>
    <row r="6" spans="1:15" ht="42">
      <c r="A6" s="2"/>
      <c r="B6" s="12" t="str">
        <f>IF(T!$D$2=T!$M$2,M6,IF(T!$D$2=T!$N$2,N6,O6))</f>
        <v>The measured data can be found in columns C and D. The variable is supposed to be normally distributed.</v>
      </c>
      <c r="C6" s="2"/>
      <c r="D6" s="2"/>
      <c r="E6" s="23"/>
      <c r="F6" s="23"/>
      <c r="G6" s="23"/>
      <c r="H6" s="23"/>
      <c r="I6" s="23"/>
      <c r="J6" s="23"/>
      <c r="K6" s="23"/>
      <c r="L6" s="2"/>
      <c r="M6" s="41" t="s">
        <v>118</v>
      </c>
      <c r="N6" s="42" t="s">
        <v>119</v>
      </c>
      <c r="O6" s="43" t="s">
        <v>120</v>
      </c>
    </row>
    <row r="7" spans="1:15">
      <c r="A7" s="2"/>
      <c r="B7" s="12" t="str">
        <f>IF(T!$D$2=T!$M$2,M7,IF(T!$D$2=T!$N$2,N7,O7))</f>
        <v>Is there a significant deviation?</v>
      </c>
      <c r="C7" s="2"/>
      <c r="D7" s="2"/>
      <c r="E7" s="23"/>
      <c r="F7" s="23"/>
      <c r="G7" s="23"/>
      <c r="H7" s="23"/>
      <c r="I7" s="23"/>
      <c r="J7" s="23"/>
      <c r="K7" s="23"/>
      <c r="L7" s="2"/>
      <c r="M7" s="46" t="s">
        <v>9</v>
      </c>
      <c r="N7" s="42" t="s">
        <v>127</v>
      </c>
      <c r="O7" s="43" t="s">
        <v>128</v>
      </c>
    </row>
    <row r="8" spans="1:15">
      <c r="A8" s="2"/>
      <c r="B8" s="13" t="str">
        <f>IF(T!$D$2=T!$M$2,M8,IF(T!$D$2=T!$N$2,N8,O8))</f>
        <v>level of significance: 4%</v>
      </c>
      <c r="C8" s="2"/>
      <c r="D8" s="2"/>
      <c r="E8" s="23"/>
      <c r="F8" s="54"/>
      <c r="G8" s="54"/>
      <c r="H8" s="54"/>
      <c r="I8" s="54"/>
      <c r="J8" s="54"/>
      <c r="K8" s="23"/>
      <c r="L8" s="2"/>
      <c r="M8" s="41" t="s">
        <v>228</v>
      </c>
      <c r="N8" s="42" t="s">
        <v>229</v>
      </c>
      <c r="O8" s="43" t="s">
        <v>230</v>
      </c>
    </row>
    <row r="9" spans="1:15">
      <c r="A9" s="2"/>
      <c r="B9" s="3"/>
      <c r="C9" s="2"/>
      <c r="D9" s="2"/>
      <c r="E9" s="23"/>
      <c r="F9" s="54"/>
      <c r="G9" s="54"/>
      <c r="H9" s="54"/>
      <c r="I9" s="54"/>
      <c r="J9" s="54"/>
      <c r="K9" s="23"/>
      <c r="L9" s="2"/>
    </row>
    <row r="10" spans="1:15">
      <c r="A10" s="2"/>
      <c r="B10" s="3"/>
      <c r="C10" s="47" t="str">
        <f>IF(T!$D$2=T!$M$2,M10,IF(T!$D$2=T!$N$2,N10,O10))</f>
        <v>blood potassium level (mmol/L)</v>
      </c>
      <c r="D10" s="48"/>
      <c r="E10" s="23"/>
      <c r="F10" s="54"/>
      <c r="G10" s="54"/>
      <c r="H10" s="54"/>
      <c r="I10" s="54"/>
      <c r="J10" s="54"/>
      <c r="K10" s="23"/>
      <c r="L10" s="2"/>
      <c r="M10" s="41" t="s">
        <v>218</v>
      </c>
      <c r="N10" s="42" t="s">
        <v>69</v>
      </c>
      <c r="O10" s="43" t="s">
        <v>221</v>
      </c>
    </row>
    <row r="11" spans="1:15">
      <c r="A11" s="2"/>
      <c r="B11" s="3"/>
      <c r="C11" s="10" t="str">
        <f>IF(T!$D$2=T!$M$2,M11,IF(T!$D$2=T!$N$2,N11,O11))</f>
        <v>healthy</v>
      </c>
      <c r="D11" s="10" t="str">
        <f>IF(T!$D$2=T!$M$2,M12,IF(T!$D$2=T!$N$2,N12,O12))</f>
        <v>ill</v>
      </c>
      <c r="E11" s="24"/>
      <c r="F11" s="55"/>
      <c r="G11" s="55"/>
      <c r="H11" s="35"/>
      <c r="I11" s="35"/>
      <c r="J11" s="35"/>
      <c r="K11" s="25"/>
      <c r="L11" s="2"/>
      <c r="M11" s="41" t="s">
        <v>219</v>
      </c>
      <c r="N11" s="42" t="s">
        <v>160</v>
      </c>
      <c r="O11" s="43" t="s">
        <v>222</v>
      </c>
    </row>
    <row r="12" spans="1:15">
      <c r="A12" s="2"/>
      <c r="B12" s="3"/>
      <c r="C12" s="16">
        <v>6.4</v>
      </c>
      <c r="D12" s="16">
        <v>4.4000000000000004</v>
      </c>
      <c r="E12" s="25"/>
      <c r="F12" s="35"/>
      <c r="G12" s="35"/>
      <c r="H12" s="35"/>
      <c r="I12" s="35"/>
      <c r="J12" s="35"/>
      <c r="K12" s="25"/>
      <c r="L12" s="2"/>
      <c r="M12" s="41" t="s">
        <v>220</v>
      </c>
      <c r="N12" s="42" t="s">
        <v>161</v>
      </c>
      <c r="O12" s="43" t="s">
        <v>223</v>
      </c>
    </row>
    <row r="13" spans="1:15">
      <c r="A13" s="2"/>
      <c r="B13" s="3"/>
      <c r="C13" s="16">
        <v>7.3</v>
      </c>
      <c r="D13" s="16">
        <v>4.0999999999999996</v>
      </c>
      <c r="E13" s="25"/>
      <c r="F13" s="35"/>
      <c r="G13" s="35"/>
      <c r="H13" s="35"/>
      <c r="I13" s="35"/>
      <c r="J13" s="35"/>
      <c r="K13" s="25"/>
      <c r="L13" s="2"/>
    </row>
    <row r="14" spans="1:15">
      <c r="A14" s="2"/>
      <c r="B14" s="3"/>
      <c r="C14" s="16">
        <v>4.7</v>
      </c>
      <c r="D14" s="16">
        <v>4.4000000000000004</v>
      </c>
      <c r="E14" s="25"/>
      <c r="F14" s="35"/>
      <c r="G14" s="35"/>
      <c r="H14" s="35"/>
      <c r="I14" s="35"/>
      <c r="J14" s="35"/>
      <c r="K14" s="25"/>
      <c r="L14" s="2"/>
      <c r="M14" s="41" t="s">
        <v>202</v>
      </c>
      <c r="N14" s="42" t="s">
        <v>204</v>
      </c>
      <c r="O14" s="43" t="s">
        <v>205</v>
      </c>
    </row>
    <row r="15" spans="1:15">
      <c r="A15" s="2"/>
      <c r="B15" s="3"/>
      <c r="C15" s="16">
        <v>2.8</v>
      </c>
      <c r="D15" s="16">
        <v>4.0999999999999996</v>
      </c>
      <c r="E15" s="25"/>
      <c r="F15" s="35"/>
      <c r="G15" s="35"/>
      <c r="H15" s="35"/>
      <c r="I15" s="35"/>
      <c r="J15" s="35"/>
      <c r="K15" s="25"/>
      <c r="L15" s="2"/>
      <c r="M15" s="41" t="s">
        <v>122</v>
      </c>
      <c r="N15" s="42" t="s">
        <v>94</v>
      </c>
      <c r="O15" s="43" t="s">
        <v>109</v>
      </c>
    </row>
    <row r="16" spans="1:15">
      <c r="A16" s="2"/>
      <c r="B16" s="3"/>
      <c r="C16" s="16">
        <v>4.7</v>
      </c>
      <c r="D16" s="16">
        <v>4.3</v>
      </c>
      <c r="E16" s="25"/>
      <c r="F16" s="35"/>
      <c r="G16" s="35"/>
      <c r="H16" s="35"/>
      <c r="I16" s="35"/>
      <c r="J16" s="35"/>
      <c r="K16" s="25"/>
      <c r="L16" s="2"/>
      <c r="M16" s="53" t="s">
        <v>272</v>
      </c>
      <c r="N16" s="39" t="s">
        <v>274</v>
      </c>
      <c r="O16" s="38" t="s">
        <v>275</v>
      </c>
    </row>
    <row r="17" spans="1:15">
      <c r="A17" s="2"/>
      <c r="B17" s="3"/>
      <c r="C17" s="16">
        <v>5.8</v>
      </c>
      <c r="D17" s="16">
        <v>4</v>
      </c>
      <c r="E17" s="25"/>
      <c r="F17" s="35"/>
      <c r="G17" s="35"/>
      <c r="H17" s="35"/>
      <c r="I17" s="35"/>
      <c r="J17" s="35"/>
      <c r="K17" s="25"/>
      <c r="L17" s="2"/>
      <c r="M17" s="53" t="s">
        <v>277</v>
      </c>
      <c r="N17" s="39" t="s">
        <v>278</v>
      </c>
      <c r="O17" s="38" t="s">
        <v>279</v>
      </c>
    </row>
    <row r="18" spans="1:15">
      <c r="A18" s="2"/>
      <c r="B18" s="3"/>
      <c r="C18" s="16">
        <v>3.1</v>
      </c>
      <c r="D18" s="16">
        <v>4.2</v>
      </c>
      <c r="E18" s="25"/>
      <c r="F18" s="35"/>
      <c r="G18" s="35"/>
      <c r="H18" s="35"/>
      <c r="I18" s="35"/>
      <c r="J18" s="35"/>
      <c r="K18" s="25"/>
      <c r="L18" s="2"/>
      <c r="M18" s="53" t="s">
        <v>252</v>
      </c>
      <c r="N18" s="39" t="s">
        <v>253</v>
      </c>
      <c r="O18" s="38" t="s">
        <v>254</v>
      </c>
    </row>
    <row r="19" spans="1:15">
      <c r="A19" s="2"/>
      <c r="B19" s="3"/>
      <c r="C19" s="16">
        <v>4.0999999999999996</v>
      </c>
      <c r="D19" s="16">
        <v>3.9</v>
      </c>
      <c r="E19" s="25"/>
      <c r="F19" s="35"/>
      <c r="G19" s="35"/>
      <c r="H19" s="35"/>
      <c r="I19" s="35"/>
      <c r="J19" s="35"/>
      <c r="K19" s="25"/>
      <c r="L19" s="2"/>
    </row>
    <row r="20" spans="1:15">
      <c r="A20" s="2"/>
      <c r="B20" s="3"/>
      <c r="C20" s="16">
        <v>3.7</v>
      </c>
      <c r="D20" s="16">
        <v>3.7</v>
      </c>
      <c r="E20" s="25"/>
      <c r="F20" s="35"/>
      <c r="G20" s="35"/>
      <c r="H20" s="35"/>
      <c r="I20" s="35"/>
      <c r="J20" s="35"/>
      <c r="K20" s="25"/>
      <c r="L20" s="2"/>
      <c r="M20" s="41" t="s">
        <v>280</v>
      </c>
      <c r="N20" s="42" t="s">
        <v>281</v>
      </c>
      <c r="O20" s="43" t="s">
        <v>282</v>
      </c>
    </row>
    <row r="21" spans="1:15">
      <c r="A21" s="2"/>
      <c r="B21" s="3"/>
      <c r="C21" s="16">
        <v>4</v>
      </c>
      <c r="D21" s="16">
        <v>4.0999999999999996</v>
      </c>
      <c r="E21" s="25"/>
      <c r="F21" s="35"/>
      <c r="G21" s="35"/>
      <c r="H21" s="35"/>
      <c r="I21" s="35"/>
      <c r="J21" s="35"/>
      <c r="K21" s="25"/>
      <c r="L21" s="2"/>
    </row>
    <row r="22" spans="1:15">
      <c r="A22" s="2"/>
      <c r="B22" s="3"/>
      <c r="C22" s="2"/>
      <c r="D22" s="2"/>
      <c r="E22" s="76"/>
      <c r="F22" s="76"/>
      <c r="G22" s="76"/>
      <c r="H22" s="76"/>
      <c r="I22" s="76"/>
      <c r="J22" s="76"/>
      <c r="K22" s="76"/>
      <c r="L22" s="2"/>
    </row>
    <row r="23" spans="1:15">
      <c r="A23" s="2"/>
      <c r="B23" s="72" t="str">
        <f>IF(T!$D$2=T!$M$2,M14,IF(T!$D$2=T!$N$2,N14,O14))</f>
        <v>test type</v>
      </c>
      <c r="C23" s="17"/>
      <c r="D23" s="22"/>
      <c r="E23" s="66" t="str">
        <f>IF(D23="","×",IF(D23='4m'!D23,"✓","×"))</f>
        <v>×</v>
      </c>
      <c r="F23" s="76"/>
      <c r="G23" s="76"/>
      <c r="H23" s="76"/>
      <c r="I23" s="76"/>
      <c r="J23" s="76"/>
      <c r="K23" s="76"/>
      <c r="L23" s="2"/>
    </row>
    <row r="24" spans="1:15">
      <c r="A24" s="2"/>
      <c r="B24" s="72" t="str">
        <f>IF(T!$D$2=T!$M$2,M15,IF(T!$D$2=T!$N$2,N15,O15))</f>
        <v>two-sided sample p(t)-value (T.TEST)</v>
      </c>
      <c r="C24" s="17" t="s">
        <v>117</v>
      </c>
      <c r="D24" s="37"/>
      <c r="E24" s="66" t="str">
        <f>IF(D24="","×",IF(D24='4m'!D24,"✓","×"))</f>
        <v>×</v>
      </c>
      <c r="F24" s="76"/>
      <c r="G24" s="76"/>
      <c r="H24" s="76"/>
      <c r="I24" s="76"/>
      <c r="J24" s="76"/>
      <c r="K24" s="76"/>
      <c r="L24" s="2"/>
    </row>
    <row r="25" spans="1:15">
      <c r="A25" s="2"/>
      <c r="B25" s="72" t="str">
        <f>IF(T!$D$2=T!$M$2,M16,IF(T!$D$2=T!$N$2,N16,O16))</f>
        <v>do we keep the null hypothesis? (yes=1, no=0)</v>
      </c>
      <c r="C25" s="17"/>
      <c r="D25" s="37"/>
      <c r="E25" s="66" t="str">
        <f>IF(D25="","×",IF(D25='4m'!D25,"✓","×"))</f>
        <v>×</v>
      </c>
      <c r="F25" s="76"/>
      <c r="G25" s="76"/>
      <c r="H25" s="76"/>
      <c r="I25" s="76"/>
      <c r="J25" s="76"/>
      <c r="K25" s="76"/>
      <c r="L25" s="2"/>
      <c r="M25" s="46"/>
    </row>
    <row r="26" spans="1:15" ht="42">
      <c r="A26" s="2"/>
      <c r="B26" s="72" t="str">
        <f>IF(T!$D$2=T!$M$2,M17,IF(T!$D$2=T!$N$2,N17,O17))</f>
        <v>Can the blood potassium level be used in the diagnosis of Creutzfeldt–Jakob disease? (yes=1, no=0)</v>
      </c>
      <c r="C26" s="17"/>
      <c r="D26" s="37"/>
      <c r="E26" s="66" t="str">
        <f>IF(D26="","×",IF(D26='4m'!D26,"✓","×"))</f>
        <v>×</v>
      </c>
      <c r="F26" s="76"/>
      <c r="G26" s="76"/>
      <c r="H26" s="76"/>
      <c r="I26" s="76"/>
      <c r="J26" s="76"/>
      <c r="K26" s="76"/>
      <c r="L26" s="2"/>
      <c r="M26" s="46"/>
    </row>
    <row r="27" spans="1:15">
      <c r="A27" s="2"/>
      <c r="B27" s="72" t="str">
        <f>IF(T!$D$2=T!$M$2,M18,IF(T!$D$2=T!$N$2,N18,O18))</f>
        <v>possible decision error (α=1, β=2)</v>
      </c>
      <c r="C27" s="17"/>
      <c r="D27" s="37"/>
      <c r="E27" s="66" t="str">
        <f>IF(D27="","×",IF(D27='4m'!D27,"✓","×"))</f>
        <v>×</v>
      </c>
      <c r="F27" s="76"/>
      <c r="G27" s="76"/>
      <c r="H27" s="76"/>
      <c r="I27" s="76"/>
      <c r="J27" s="76"/>
      <c r="K27" s="76"/>
      <c r="L27" s="2"/>
      <c r="M27" s="46"/>
    </row>
    <row r="28" spans="1:15">
      <c r="A28" s="2"/>
      <c r="B28" s="74"/>
      <c r="C28" s="75"/>
      <c r="D28" s="75"/>
      <c r="E28" s="76"/>
      <c r="F28" s="76"/>
      <c r="G28" s="76"/>
      <c r="H28" s="76"/>
      <c r="I28" s="76"/>
      <c r="J28" s="76"/>
      <c r="K28" s="76"/>
      <c r="L28" s="2"/>
      <c r="M28" s="46"/>
    </row>
    <row r="29" spans="1:15">
      <c r="A29" s="2"/>
      <c r="B29" s="74"/>
      <c r="C29" s="70"/>
      <c r="D29" s="70"/>
      <c r="E29" s="76"/>
      <c r="F29" s="76"/>
      <c r="G29" s="76"/>
      <c r="H29" s="76"/>
      <c r="I29" s="76"/>
      <c r="J29" s="76"/>
      <c r="K29" s="76"/>
      <c r="L29" s="2"/>
      <c r="M29" s="46"/>
    </row>
    <row r="30" spans="1:15">
      <c r="A30" s="2"/>
      <c r="B30" s="74"/>
      <c r="C30" s="70"/>
      <c r="D30" s="74"/>
      <c r="E30" s="76"/>
      <c r="F30" s="76"/>
      <c r="G30" s="76"/>
      <c r="H30" s="76"/>
      <c r="I30" s="76"/>
      <c r="J30" s="76"/>
      <c r="K30" s="76"/>
      <c r="L30" s="2"/>
      <c r="M30" s="46"/>
    </row>
    <row r="31" spans="1:15" hidden="1">
      <c r="A31" s="2"/>
      <c r="B31" s="74"/>
      <c r="C31" s="70"/>
      <c r="D31" s="74"/>
      <c r="E31" s="76"/>
      <c r="F31" s="76"/>
      <c r="G31" s="76"/>
      <c r="H31" s="76"/>
      <c r="I31" s="76"/>
      <c r="J31" s="76"/>
      <c r="K31" s="76"/>
      <c r="L31" s="2"/>
      <c r="M31" s="46"/>
    </row>
    <row r="32" spans="1:15" hidden="1">
      <c r="A32" s="2"/>
      <c r="B32" s="74"/>
      <c r="C32" s="70"/>
      <c r="D32" s="74"/>
      <c r="E32" s="76"/>
      <c r="F32" s="76"/>
      <c r="G32" s="76"/>
      <c r="H32" s="76"/>
      <c r="I32" s="76"/>
      <c r="J32" s="76"/>
      <c r="K32" s="76"/>
      <c r="L32" s="2"/>
    </row>
    <row r="33" spans="1:13" hidden="1">
      <c r="A33" s="2"/>
      <c r="B33" s="74"/>
      <c r="C33" s="70"/>
      <c r="D33" s="77"/>
      <c r="E33" s="76"/>
      <c r="F33" s="76"/>
      <c r="G33" s="76"/>
      <c r="H33" s="76"/>
      <c r="I33" s="76"/>
      <c r="J33" s="76"/>
      <c r="K33" s="76"/>
      <c r="L33" s="2"/>
      <c r="M33" s="46"/>
    </row>
    <row r="34" spans="1:13" hidden="1">
      <c r="A34" s="2"/>
      <c r="B34" s="74"/>
      <c r="C34" s="70"/>
      <c r="D34" s="70"/>
      <c r="E34" s="76"/>
      <c r="F34" s="76"/>
      <c r="G34" s="76"/>
      <c r="H34" s="76"/>
      <c r="I34" s="76"/>
      <c r="J34" s="76"/>
      <c r="K34" s="76"/>
      <c r="L34" s="2"/>
      <c r="M34" s="46"/>
    </row>
    <row r="35" spans="1:13" hidden="1">
      <c r="A35" s="2"/>
      <c r="B35" s="74"/>
      <c r="C35" s="70"/>
      <c r="D35" s="70"/>
      <c r="E35" s="76"/>
      <c r="F35" s="76"/>
      <c r="G35" s="76"/>
      <c r="H35" s="76"/>
      <c r="I35" s="76"/>
      <c r="J35" s="76"/>
      <c r="K35" s="76"/>
      <c r="L35" s="2"/>
      <c r="M35" s="46"/>
    </row>
    <row r="36" spans="1:13" hidden="1">
      <c r="A36" s="2"/>
      <c r="B36" s="74"/>
      <c r="C36" s="70"/>
      <c r="D36" s="70"/>
      <c r="E36" s="76"/>
      <c r="F36" s="76"/>
      <c r="G36" s="76"/>
      <c r="H36" s="76"/>
      <c r="I36" s="76"/>
      <c r="J36" s="76"/>
      <c r="K36" s="76"/>
      <c r="L36" s="2"/>
    </row>
    <row r="37" spans="1:13" hidden="1">
      <c r="A37" s="2"/>
      <c r="B37" s="74"/>
      <c r="C37" s="70"/>
      <c r="D37" s="70"/>
      <c r="E37" s="76"/>
      <c r="F37" s="76"/>
      <c r="G37" s="76"/>
      <c r="H37" s="76"/>
      <c r="I37" s="76"/>
      <c r="J37" s="76"/>
      <c r="K37" s="76"/>
      <c r="L37" s="2"/>
    </row>
    <row r="38" spans="1:13" hidden="1">
      <c r="A38" s="2"/>
      <c r="B38" s="74"/>
      <c r="C38" s="70"/>
      <c r="D38" s="70"/>
      <c r="E38" s="76"/>
      <c r="F38" s="76"/>
      <c r="G38" s="76"/>
      <c r="H38" s="76"/>
      <c r="I38" s="76"/>
      <c r="J38" s="76"/>
      <c r="K38" s="76"/>
      <c r="L38" s="2"/>
    </row>
    <row r="39" spans="1:13" hidden="1">
      <c r="A39" s="2"/>
      <c r="B39" s="74"/>
      <c r="C39" s="70"/>
      <c r="D39" s="70"/>
      <c r="E39" s="76"/>
      <c r="F39" s="76"/>
      <c r="G39" s="76"/>
      <c r="H39" s="76"/>
      <c r="I39" s="76"/>
      <c r="J39" s="76"/>
      <c r="K39" s="76"/>
      <c r="L39" s="2"/>
    </row>
    <row r="40" spans="1:13" hidden="1">
      <c r="A40" s="2"/>
      <c r="B40" s="74"/>
      <c r="C40" s="70"/>
      <c r="D40" s="70"/>
      <c r="E40" s="76"/>
      <c r="F40" s="76"/>
      <c r="G40" s="76"/>
      <c r="H40" s="76"/>
      <c r="I40" s="76"/>
      <c r="J40" s="76"/>
      <c r="K40" s="76"/>
      <c r="L40" s="2"/>
    </row>
    <row r="41" spans="1:13" hidden="1">
      <c r="A41" s="2"/>
      <c r="B41" s="74"/>
      <c r="C41" s="70"/>
      <c r="D41" s="70"/>
      <c r="E41" s="76"/>
      <c r="F41" s="76"/>
      <c r="G41" s="76"/>
      <c r="H41" s="76"/>
      <c r="I41" s="76"/>
      <c r="J41" s="76"/>
      <c r="K41" s="76"/>
      <c r="L41" s="2"/>
    </row>
    <row r="42" spans="1:13" hidden="1">
      <c r="A42" s="2"/>
      <c r="B42" s="74"/>
      <c r="C42" s="70"/>
      <c r="D42" s="70"/>
      <c r="E42" s="76"/>
      <c r="F42" s="76"/>
      <c r="G42" s="76"/>
      <c r="H42" s="76"/>
      <c r="I42" s="76"/>
      <c r="J42" s="76"/>
      <c r="K42" s="76"/>
      <c r="L42" s="2"/>
    </row>
    <row r="43" spans="1:13" hidden="1">
      <c r="A43" s="2"/>
      <c r="B43" s="74"/>
      <c r="C43" s="70"/>
      <c r="D43" s="70"/>
      <c r="E43" s="78"/>
      <c r="F43" s="78"/>
      <c r="G43" s="78"/>
      <c r="H43" s="78"/>
      <c r="I43" s="78"/>
      <c r="J43" s="78"/>
      <c r="K43" s="78"/>
      <c r="L43" s="2"/>
    </row>
    <row r="44" spans="1:13" hidden="1">
      <c r="A44" s="2"/>
      <c r="B44" s="74"/>
      <c r="C44" s="79"/>
      <c r="D44" s="70"/>
      <c r="E44" s="78"/>
      <c r="F44" s="78"/>
      <c r="G44" s="78"/>
      <c r="H44" s="78"/>
      <c r="I44" s="78"/>
      <c r="J44" s="78"/>
      <c r="K44" s="78"/>
      <c r="L44" s="2"/>
    </row>
    <row r="45" spans="1:13" hidden="1">
      <c r="A45" s="2"/>
      <c r="B45" s="74"/>
      <c r="C45" s="70"/>
      <c r="D45" s="70"/>
      <c r="E45" s="78"/>
      <c r="F45" s="78"/>
      <c r="G45" s="78"/>
      <c r="H45" s="78"/>
      <c r="I45" s="78"/>
      <c r="J45" s="78"/>
      <c r="K45" s="78"/>
      <c r="L45" s="2"/>
    </row>
    <row r="46" spans="1:13" hidden="1">
      <c r="A46" s="2"/>
      <c r="B46" s="74"/>
      <c r="C46" s="70"/>
      <c r="D46" s="74"/>
      <c r="E46" s="78"/>
      <c r="F46" s="78"/>
      <c r="G46" s="78"/>
      <c r="H46" s="78"/>
      <c r="I46" s="78"/>
      <c r="J46" s="78"/>
      <c r="K46" s="78"/>
      <c r="L46" s="2"/>
    </row>
    <row r="47" spans="1:13" hidden="1">
      <c r="A47" s="2"/>
      <c r="B47" s="74"/>
      <c r="C47" s="70"/>
      <c r="D47" s="74"/>
      <c r="E47" s="78"/>
      <c r="F47" s="78"/>
      <c r="G47" s="78"/>
      <c r="H47" s="78"/>
      <c r="I47" s="78"/>
      <c r="J47" s="78"/>
      <c r="K47" s="78"/>
      <c r="L47" s="2"/>
    </row>
    <row r="48" spans="1:13" hidden="1">
      <c r="A48" s="2"/>
      <c r="B48" s="74"/>
      <c r="C48" s="70"/>
      <c r="D48" s="74"/>
      <c r="E48" s="78"/>
      <c r="F48" s="78"/>
      <c r="G48" s="78"/>
      <c r="H48" s="78"/>
      <c r="I48" s="78"/>
      <c r="J48" s="78"/>
      <c r="K48" s="78"/>
      <c r="L48" s="2"/>
    </row>
    <row r="49" spans="1:12" hidden="1">
      <c r="A49" s="2"/>
      <c r="B49" s="74"/>
      <c r="C49" s="70"/>
      <c r="D49" s="70"/>
      <c r="E49" s="78"/>
      <c r="F49" s="78"/>
      <c r="G49" s="78"/>
      <c r="H49" s="78"/>
      <c r="I49" s="78"/>
      <c r="J49" s="78"/>
      <c r="K49" s="78"/>
      <c r="L49" s="2"/>
    </row>
    <row r="50" spans="1:12" hidden="1">
      <c r="A50" s="2"/>
      <c r="B50" s="74"/>
      <c r="C50" s="80"/>
      <c r="D50" s="80"/>
      <c r="E50" s="78"/>
      <c r="F50" s="78"/>
      <c r="G50" s="78"/>
      <c r="H50" s="78"/>
      <c r="I50" s="78"/>
      <c r="J50" s="78"/>
      <c r="K50" s="78"/>
      <c r="L50" s="2"/>
    </row>
    <row r="51" spans="1:12" hidden="1">
      <c r="A51" s="2"/>
      <c r="B51" s="74"/>
      <c r="C51" s="70"/>
      <c r="D51" s="70"/>
      <c r="E51" s="78"/>
      <c r="F51" s="78"/>
      <c r="G51" s="78"/>
      <c r="H51" s="78"/>
      <c r="I51" s="78"/>
      <c r="J51" s="78"/>
      <c r="K51" s="78"/>
      <c r="L51" s="2"/>
    </row>
    <row r="52" spans="1:12" hidden="1">
      <c r="A52" s="2"/>
      <c r="B52" s="74"/>
      <c r="C52" s="70"/>
      <c r="D52" s="70"/>
      <c r="E52" s="78"/>
      <c r="F52" s="78"/>
      <c r="G52" s="78"/>
      <c r="H52" s="78"/>
      <c r="I52" s="78"/>
      <c r="J52" s="78"/>
      <c r="K52" s="78"/>
      <c r="L52" s="2"/>
    </row>
    <row r="53" spans="1:12" hidden="1">
      <c r="A53" s="2"/>
      <c r="B53" s="74"/>
      <c r="C53" s="70"/>
      <c r="D53" s="70"/>
      <c r="E53" s="78"/>
      <c r="F53" s="78"/>
      <c r="G53" s="78"/>
      <c r="H53" s="78"/>
      <c r="I53" s="78"/>
      <c r="J53" s="78"/>
      <c r="K53" s="78"/>
      <c r="L53" s="2"/>
    </row>
    <row r="54" spans="1:12" hidden="1">
      <c r="A54" s="2"/>
      <c r="B54" s="74"/>
      <c r="C54" s="70"/>
      <c r="D54" s="70"/>
      <c r="E54" s="78"/>
      <c r="F54" s="78"/>
      <c r="G54" s="78"/>
      <c r="H54" s="78"/>
      <c r="I54" s="78"/>
      <c r="J54" s="78"/>
      <c r="K54" s="78"/>
      <c r="L54" s="2"/>
    </row>
    <row r="55" spans="1:12" hidden="1">
      <c r="A55" s="2"/>
      <c r="B55" s="74"/>
      <c r="C55" s="70"/>
      <c r="D55" s="70"/>
      <c r="E55" s="78"/>
      <c r="F55" s="78"/>
      <c r="G55" s="78"/>
      <c r="H55" s="78"/>
      <c r="I55" s="78"/>
      <c r="J55" s="78"/>
      <c r="K55" s="78"/>
      <c r="L55" s="2"/>
    </row>
    <row r="56" spans="1:12" hidden="1">
      <c r="A56" s="2"/>
      <c r="B56" s="74"/>
      <c r="C56" s="70"/>
      <c r="D56" s="70"/>
      <c r="E56" s="78"/>
      <c r="F56" s="78"/>
      <c r="G56" s="78"/>
      <c r="H56" s="78"/>
      <c r="I56" s="78"/>
      <c r="J56" s="78"/>
      <c r="K56" s="78"/>
      <c r="L56" s="2"/>
    </row>
    <row r="57" spans="1:12" hidden="1">
      <c r="A57" s="2"/>
      <c r="B57" s="74"/>
      <c r="C57" s="70"/>
      <c r="D57" s="70"/>
      <c r="E57" s="78"/>
      <c r="F57" s="78"/>
      <c r="G57" s="78"/>
      <c r="H57" s="78"/>
      <c r="I57" s="78"/>
      <c r="J57" s="78"/>
      <c r="K57" s="78"/>
      <c r="L57" s="2"/>
    </row>
    <row r="58" spans="1:12" hidden="1">
      <c r="A58" s="2"/>
      <c r="B58" s="74"/>
      <c r="C58" s="70"/>
      <c r="D58" s="70"/>
      <c r="E58" s="78"/>
      <c r="F58" s="78"/>
      <c r="G58" s="78"/>
      <c r="H58" s="78"/>
      <c r="I58" s="78"/>
      <c r="J58" s="78"/>
      <c r="K58" s="78"/>
      <c r="L58" s="2"/>
    </row>
    <row r="59" spans="1:12" hidden="1">
      <c r="A59" s="2"/>
      <c r="B59" s="74"/>
      <c r="C59" s="70"/>
      <c r="D59" s="70"/>
      <c r="E59" s="78"/>
      <c r="F59" s="78"/>
      <c r="G59" s="78"/>
      <c r="H59" s="78"/>
      <c r="I59" s="78"/>
      <c r="J59" s="78"/>
      <c r="K59" s="78"/>
      <c r="L59" s="2"/>
    </row>
    <row r="60" spans="1:12" hidden="1">
      <c r="A60" s="2"/>
      <c r="B60" s="74"/>
      <c r="C60" s="79"/>
      <c r="D60" s="70"/>
      <c r="E60" s="78"/>
      <c r="F60" s="78"/>
      <c r="G60" s="78"/>
      <c r="H60" s="78"/>
      <c r="I60" s="78"/>
      <c r="J60" s="78"/>
      <c r="K60" s="78"/>
      <c r="L60" s="2"/>
    </row>
    <row r="61" spans="1:12" hidden="1">
      <c r="A61" s="2"/>
      <c r="B61" s="74"/>
      <c r="C61" s="70"/>
      <c r="D61" s="70"/>
      <c r="E61" s="78"/>
      <c r="F61" s="78"/>
      <c r="G61" s="78"/>
      <c r="H61" s="78"/>
      <c r="I61" s="78"/>
      <c r="J61" s="78"/>
      <c r="K61" s="78"/>
      <c r="L61" s="2"/>
    </row>
    <row r="62" spans="1:12" hidden="1">
      <c r="A62" s="2"/>
      <c r="B62" s="74"/>
      <c r="C62" s="70"/>
      <c r="D62" s="70"/>
      <c r="E62" s="81"/>
      <c r="F62" s="81"/>
      <c r="G62" s="81"/>
      <c r="H62" s="81"/>
      <c r="I62" s="81"/>
      <c r="J62" s="81"/>
      <c r="K62" s="81"/>
      <c r="L62" s="2"/>
    </row>
    <row r="63" spans="1:12" hidden="1">
      <c r="A63" s="2"/>
      <c r="B63" s="74"/>
      <c r="C63" s="79"/>
      <c r="D63" s="70"/>
      <c r="E63" s="78"/>
      <c r="F63" s="78"/>
      <c r="G63" s="78"/>
      <c r="H63" s="78"/>
      <c r="I63" s="78"/>
      <c r="J63" s="78"/>
      <c r="K63" s="78"/>
      <c r="L63" s="2"/>
    </row>
    <row r="64" spans="1:12" hidden="1">
      <c r="A64" s="2"/>
      <c r="B64" s="80"/>
      <c r="C64" s="80"/>
      <c r="D64" s="80"/>
      <c r="E64" s="78"/>
      <c r="F64" s="78"/>
      <c r="G64" s="78"/>
      <c r="H64" s="78"/>
      <c r="I64" s="78"/>
      <c r="J64" s="78"/>
      <c r="K64" s="78"/>
      <c r="L64" s="2"/>
    </row>
    <row r="65" spans="1:15" hidden="1">
      <c r="A65" s="2"/>
      <c r="B65" s="74"/>
      <c r="C65" s="70"/>
      <c r="D65" s="70"/>
      <c r="E65" s="78"/>
      <c r="F65" s="78"/>
      <c r="G65" s="78"/>
      <c r="H65" s="78"/>
      <c r="I65" s="78"/>
      <c r="J65" s="78"/>
      <c r="K65" s="78"/>
      <c r="L65" s="2"/>
    </row>
    <row r="66" spans="1:15" hidden="1">
      <c r="A66" s="2"/>
      <c r="B66" s="74"/>
      <c r="C66" s="70"/>
      <c r="D66" s="70"/>
      <c r="E66" s="78"/>
      <c r="F66" s="78"/>
      <c r="G66" s="78"/>
      <c r="H66" s="78"/>
      <c r="I66" s="78"/>
      <c r="J66" s="78"/>
      <c r="K66" s="78"/>
      <c r="L66" s="2"/>
    </row>
    <row r="67" spans="1:15" hidden="1">
      <c r="A67" s="2"/>
      <c r="B67" s="74"/>
      <c r="C67" s="70"/>
      <c r="D67" s="74"/>
      <c r="E67" s="78"/>
      <c r="F67" s="78"/>
      <c r="G67" s="78"/>
      <c r="H67" s="78"/>
      <c r="I67" s="78"/>
      <c r="J67" s="78"/>
      <c r="K67" s="78"/>
      <c r="L67" s="2"/>
    </row>
    <row r="68" spans="1:15" hidden="1">
      <c r="A68" s="2"/>
      <c r="B68" s="74"/>
      <c r="C68" s="70"/>
      <c r="D68" s="70"/>
      <c r="E68" s="78"/>
      <c r="F68" s="78"/>
      <c r="G68" s="78"/>
      <c r="H68" s="78"/>
      <c r="I68" s="78"/>
      <c r="J68" s="78"/>
      <c r="K68" s="78"/>
      <c r="L68" s="2"/>
    </row>
    <row r="69" spans="1:15" hidden="1">
      <c r="A69" s="2"/>
      <c r="B69" s="74"/>
      <c r="C69" s="70"/>
      <c r="D69" s="82"/>
      <c r="E69" s="78"/>
      <c r="F69" s="78"/>
      <c r="G69" s="78"/>
      <c r="H69" s="78"/>
      <c r="I69" s="78"/>
      <c r="J69" s="78"/>
      <c r="K69" s="78"/>
      <c r="L69" s="2"/>
    </row>
    <row r="70" spans="1:15" hidden="1">
      <c r="A70" s="2"/>
      <c r="B70" s="74"/>
      <c r="C70" s="70"/>
      <c r="D70" s="82"/>
      <c r="E70" s="78"/>
      <c r="F70" s="78"/>
      <c r="G70" s="78"/>
      <c r="H70" s="78"/>
      <c r="I70" s="78"/>
      <c r="J70" s="78"/>
      <c r="K70" s="78"/>
      <c r="L70" s="2"/>
    </row>
    <row r="71" spans="1:15" hidden="1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5" hidden="1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50"/>
      <c r="N72" s="51"/>
      <c r="O72" s="52"/>
    </row>
    <row r="73" spans="1:15" hidden="1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50"/>
      <c r="N73" s="51"/>
      <c r="O73" s="52"/>
    </row>
    <row r="74" spans="1:15" hidden="1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50"/>
      <c r="N74" s="51"/>
      <c r="O74" s="52"/>
    </row>
    <row r="75" spans="1:15" hidden="1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50"/>
      <c r="N75" s="51"/>
      <c r="O75" s="52"/>
    </row>
    <row r="76" spans="1:15" hidden="1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50"/>
      <c r="N76" s="51"/>
      <c r="O76" s="52"/>
    </row>
    <row r="77" spans="1:15" hidden="1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50"/>
      <c r="N77" s="51"/>
      <c r="O77" s="52"/>
    </row>
    <row r="78" spans="1:15" hidden="1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50"/>
      <c r="N78" s="51"/>
      <c r="O78" s="52"/>
    </row>
    <row r="79" spans="1:15" hidden="1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50"/>
      <c r="N79" s="51"/>
      <c r="O79" s="52"/>
    </row>
    <row r="80" spans="1:15" ht="14" hidden="1" customHeight="1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50"/>
      <c r="N80" s="51"/>
      <c r="O80" s="52"/>
    </row>
    <row r="81" spans="1:15" ht="14" hidden="1" customHeight="1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50"/>
      <c r="N81" s="51"/>
      <c r="O81" s="52"/>
    </row>
    <row r="82" spans="1:15" ht="14" hidden="1" customHeight="1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50"/>
      <c r="N82" s="51"/>
      <c r="O82" s="5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82"/>
  <sheetViews>
    <sheetView workbookViewId="0"/>
  </sheetViews>
  <sheetFormatPr baseColWidth="10" defaultColWidth="0" defaultRowHeight="14" customHeight="1" zeroHeight="1" x14ac:dyDescent="0"/>
  <cols>
    <col min="1" max="1" width="8.83203125" customWidth="1"/>
    <col min="2" max="2" width="35.83203125" style="1" customWidth="1"/>
    <col min="3" max="4" width="14.83203125" customWidth="1"/>
    <col min="5" max="11" width="8.83203125" customWidth="1"/>
    <col min="12" max="12" width="40.83203125" customWidth="1"/>
    <col min="13" max="13" width="35.83203125" style="41" hidden="1" customWidth="1"/>
    <col min="14" max="14" width="35.83203125" style="42" hidden="1" customWidth="1"/>
    <col min="15" max="15" width="35.83203125" style="43" hidden="1" customWidth="1"/>
    <col min="16" max="16384" width="8.83203125" hidden="1"/>
  </cols>
  <sheetData>
    <row r="1" spans="1:1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36">
      <c r="A2" s="2"/>
      <c r="B2" s="9" t="str">
        <f>IF(T!$D$2=T!$M$2,M2,IF(T!$D$2=T!$N$2,N2,O2))</f>
        <v>Give the asked values in the green cells.</v>
      </c>
      <c r="C2" s="2"/>
      <c r="D2" s="2"/>
      <c r="E2" s="18"/>
      <c r="F2" s="18"/>
      <c r="G2" s="18"/>
      <c r="H2" s="18"/>
      <c r="I2" s="18"/>
      <c r="J2" s="18"/>
      <c r="K2" s="18"/>
      <c r="L2" s="2"/>
      <c r="M2" s="41" t="s">
        <v>71</v>
      </c>
      <c r="N2" s="42" t="s">
        <v>72</v>
      </c>
      <c r="O2" s="43" t="s">
        <v>73</v>
      </c>
    </row>
    <row r="3" spans="1:15">
      <c r="A3" s="2"/>
      <c r="B3" s="3"/>
      <c r="C3" s="2"/>
      <c r="D3" s="2"/>
      <c r="E3" s="18"/>
      <c r="F3" s="18"/>
      <c r="G3" s="18"/>
      <c r="H3" s="18"/>
      <c r="I3" s="18"/>
      <c r="J3" s="18"/>
      <c r="K3" s="18"/>
      <c r="L3" s="2"/>
    </row>
    <row r="4" spans="1:15" ht="42">
      <c r="A4" s="2"/>
      <c r="B4" s="11" t="str">
        <f>IF(T!$D$2=T!$M$2,M4,IF(T!$D$2=T!$N$2,N4,O4))</f>
        <v>We would like to investigate if the blood potassium level would be useful in the diagnosis of Creutzfeldt–Jakob disease.</v>
      </c>
      <c r="C4" s="2"/>
      <c r="D4" s="2"/>
      <c r="E4" s="18"/>
      <c r="F4" s="18"/>
      <c r="G4" s="18"/>
      <c r="H4" s="18"/>
      <c r="I4" s="18"/>
      <c r="J4" s="18"/>
      <c r="K4" s="18"/>
      <c r="L4" s="2"/>
      <c r="M4" s="46" t="s">
        <v>12</v>
      </c>
      <c r="N4" s="42" t="s">
        <v>224</v>
      </c>
      <c r="O4" s="43" t="s">
        <v>226</v>
      </c>
    </row>
    <row r="5" spans="1:15" ht="56">
      <c r="A5" s="2"/>
      <c r="B5" s="12" t="str">
        <f>IF(T!$D$2=T!$M$2,M5,IF(T!$D$2=T!$N$2,N5,O5))</f>
        <v>As part of this investigation we measured the blood potassium concentration of ten Creutzfeldt–Jakob disease patients as well as ten healthy persons.</v>
      </c>
      <c r="C5" s="2"/>
      <c r="D5" s="2"/>
      <c r="E5" s="18"/>
      <c r="F5" s="18"/>
      <c r="G5" s="18"/>
      <c r="H5" s="18"/>
      <c r="I5" s="18"/>
      <c r="J5" s="18"/>
      <c r="K5" s="18"/>
      <c r="L5" s="2"/>
      <c r="M5" s="46" t="s">
        <v>13</v>
      </c>
      <c r="N5" s="42" t="s">
        <v>225</v>
      </c>
      <c r="O5" s="43" t="s">
        <v>227</v>
      </c>
    </row>
    <row r="6" spans="1:15" ht="42">
      <c r="A6" s="2"/>
      <c r="B6" s="12" t="str">
        <f>IF(T!$D$2=T!$M$2,M6,IF(T!$D$2=T!$N$2,N6,O6))</f>
        <v>The measured data can be found in columns C and D. The variable is supposed to be normally distributed.</v>
      </c>
      <c r="C6" s="2"/>
      <c r="D6" s="2"/>
      <c r="E6" s="23"/>
      <c r="F6" s="23"/>
      <c r="G6" s="23"/>
      <c r="H6" s="23"/>
      <c r="I6" s="23"/>
      <c r="J6" s="23"/>
      <c r="K6" s="23"/>
      <c r="L6" s="2"/>
      <c r="M6" s="41" t="s">
        <v>118</v>
      </c>
      <c r="N6" s="42" t="s">
        <v>119</v>
      </c>
      <c r="O6" s="43" t="s">
        <v>120</v>
      </c>
    </row>
    <row r="7" spans="1:15">
      <c r="A7" s="2"/>
      <c r="B7" s="12" t="str">
        <f>IF(T!$D$2=T!$M$2,M7,IF(T!$D$2=T!$N$2,N7,O7))</f>
        <v>Is there a significant deviation?</v>
      </c>
      <c r="C7" s="2"/>
      <c r="D7" s="2"/>
      <c r="E7" s="23"/>
      <c r="F7" s="23"/>
      <c r="G7" s="23"/>
      <c r="H7" s="23"/>
      <c r="I7" s="23"/>
      <c r="J7" s="23"/>
      <c r="K7" s="23"/>
      <c r="L7" s="2"/>
      <c r="M7" s="46" t="s">
        <v>9</v>
      </c>
      <c r="N7" s="42" t="s">
        <v>127</v>
      </c>
      <c r="O7" s="43" t="s">
        <v>128</v>
      </c>
    </row>
    <row r="8" spans="1:15">
      <c r="A8" s="2"/>
      <c r="B8" s="13" t="str">
        <f>IF(T!$D$2=T!$M$2,M8,IF(T!$D$2=T!$N$2,N8,O8))</f>
        <v>level of significance: 4%</v>
      </c>
      <c r="C8" s="2"/>
      <c r="D8" s="2"/>
      <c r="E8" s="23"/>
      <c r="F8" s="54"/>
      <c r="G8" s="54"/>
      <c r="H8" s="54"/>
      <c r="I8" s="54"/>
      <c r="J8" s="54"/>
      <c r="K8" s="23"/>
      <c r="L8" s="2"/>
      <c r="M8" s="41" t="s">
        <v>228</v>
      </c>
      <c r="N8" s="42" t="s">
        <v>229</v>
      </c>
      <c r="O8" s="43" t="s">
        <v>230</v>
      </c>
    </row>
    <row r="9" spans="1:15">
      <c r="A9" s="2"/>
      <c r="B9" s="3"/>
      <c r="C9" s="2"/>
      <c r="D9" s="2"/>
      <c r="E9" s="23"/>
      <c r="F9" s="54"/>
      <c r="G9" s="54"/>
      <c r="H9" s="54"/>
      <c r="I9" s="54"/>
      <c r="J9" s="54"/>
      <c r="K9" s="23"/>
      <c r="L9" s="2"/>
    </row>
    <row r="10" spans="1:15">
      <c r="A10" s="2"/>
      <c r="B10" s="3"/>
      <c r="C10" s="47" t="str">
        <f>IF(T!$D$2=T!$M$2,M10,IF(T!$D$2=T!$N$2,N10,O10))</f>
        <v>blood potassium level (mmol/L)</v>
      </c>
      <c r="D10" s="48"/>
      <c r="E10" s="23"/>
      <c r="F10" s="54"/>
      <c r="G10" s="54"/>
      <c r="H10" s="54"/>
      <c r="I10" s="54"/>
      <c r="J10" s="54"/>
      <c r="K10" s="23"/>
      <c r="L10" s="2"/>
      <c r="M10" s="41" t="s">
        <v>218</v>
      </c>
      <c r="N10" s="42" t="s">
        <v>69</v>
      </c>
      <c r="O10" s="43" t="s">
        <v>221</v>
      </c>
    </row>
    <row r="11" spans="1:15">
      <c r="A11" s="2"/>
      <c r="B11" s="3"/>
      <c r="C11" s="10" t="str">
        <f>IF(T!$D$2=T!$M$2,M11,IF(T!$D$2=T!$N$2,N11,O11))</f>
        <v>healthy</v>
      </c>
      <c r="D11" s="10" t="str">
        <f>IF(T!$D$2=T!$M$2,M12,IF(T!$D$2=T!$N$2,N12,O12))</f>
        <v>ill</v>
      </c>
      <c r="E11" s="24"/>
      <c r="F11" s="55"/>
      <c r="G11" s="55"/>
      <c r="H11" s="35"/>
      <c r="I11" s="35"/>
      <c r="J11" s="35"/>
      <c r="K11" s="25"/>
      <c r="L11" s="2"/>
      <c r="M11" s="41" t="s">
        <v>219</v>
      </c>
      <c r="N11" s="42" t="s">
        <v>160</v>
      </c>
      <c r="O11" s="43" t="s">
        <v>222</v>
      </c>
    </row>
    <row r="12" spans="1:15">
      <c r="A12" s="2"/>
      <c r="B12" s="3"/>
      <c r="C12" s="16">
        <v>6.4</v>
      </c>
      <c r="D12" s="16">
        <v>4.4000000000000004</v>
      </c>
      <c r="E12" s="25"/>
      <c r="F12" s="35"/>
      <c r="G12" s="35"/>
      <c r="H12" s="35"/>
      <c r="I12" s="35"/>
      <c r="J12" s="35"/>
      <c r="K12" s="25"/>
      <c r="L12" s="2"/>
      <c r="M12" s="41" t="s">
        <v>220</v>
      </c>
      <c r="N12" s="42" t="s">
        <v>161</v>
      </c>
      <c r="O12" s="43" t="s">
        <v>223</v>
      </c>
    </row>
    <row r="13" spans="1:15">
      <c r="A13" s="2"/>
      <c r="B13" s="3"/>
      <c r="C13" s="16">
        <v>7.3</v>
      </c>
      <c r="D13" s="16">
        <v>4.0999999999999996</v>
      </c>
      <c r="E13" s="25"/>
      <c r="F13" s="35"/>
      <c r="G13" s="35"/>
      <c r="H13" s="35"/>
      <c r="I13" s="35"/>
      <c r="J13" s="35"/>
      <c r="K13" s="25"/>
      <c r="L13" s="2"/>
    </row>
    <row r="14" spans="1:15">
      <c r="A14" s="2"/>
      <c r="B14" s="3"/>
      <c r="C14" s="16">
        <v>4.7</v>
      </c>
      <c r="D14" s="16">
        <v>4.4000000000000004</v>
      </c>
      <c r="E14" s="25"/>
      <c r="F14" s="35"/>
      <c r="G14" s="35"/>
      <c r="H14" s="35"/>
      <c r="I14" s="35"/>
      <c r="J14" s="35"/>
      <c r="K14" s="25"/>
      <c r="L14" s="2"/>
      <c r="M14" s="41" t="s">
        <v>202</v>
      </c>
      <c r="N14" s="42" t="s">
        <v>204</v>
      </c>
      <c r="O14" s="43" t="s">
        <v>205</v>
      </c>
    </row>
    <row r="15" spans="1:15">
      <c r="A15" s="2"/>
      <c r="B15" s="3"/>
      <c r="C15" s="16">
        <v>2.8</v>
      </c>
      <c r="D15" s="16">
        <v>4.0999999999999996</v>
      </c>
      <c r="E15" s="25"/>
      <c r="F15" s="35"/>
      <c r="G15" s="35"/>
      <c r="H15" s="35"/>
      <c r="I15" s="35"/>
      <c r="J15" s="35"/>
      <c r="K15" s="25"/>
      <c r="L15" s="2"/>
      <c r="M15" s="41" t="s">
        <v>122</v>
      </c>
      <c r="N15" s="42" t="s">
        <v>94</v>
      </c>
      <c r="O15" s="43" t="s">
        <v>109</v>
      </c>
    </row>
    <row r="16" spans="1:15">
      <c r="A16" s="2"/>
      <c r="B16" s="3"/>
      <c r="C16" s="16">
        <v>4.7</v>
      </c>
      <c r="D16" s="16">
        <v>4.3</v>
      </c>
      <c r="E16" s="25"/>
      <c r="F16" s="35"/>
      <c r="G16" s="35"/>
      <c r="H16" s="35"/>
      <c r="I16" s="35"/>
      <c r="J16" s="35"/>
      <c r="K16" s="25"/>
      <c r="L16" s="2"/>
      <c r="M16" s="53" t="s">
        <v>272</v>
      </c>
      <c r="N16" s="39" t="s">
        <v>274</v>
      </c>
      <c r="O16" s="38" t="s">
        <v>275</v>
      </c>
    </row>
    <row r="17" spans="1:15">
      <c r="A17" s="2"/>
      <c r="B17" s="3"/>
      <c r="C17" s="16">
        <v>5.8</v>
      </c>
      <c r="D17" s="16">
        <v>4</v>
      </c>
      <c r="E17" s="25"/>
      <c r="F17" s="35"/>
      <c r="G17" s="35"/>
      <c r="H17" s="35"/>
      <c r="I17" s="35"/>
      <c r="J17" s="35"/>
      <c r="K17" s="25"/>
      <c r="L17" s="2"/>
      <c r="M17" s="53" t="s">
        <v>277</v>
      </c>
      <c r="N17" s="39" t="s">
        <v>278</v>
      </c>
      <c r="O17" s="38" t="s">
        <v>279</v>
      </c>
    </row>
    <row r="18" spans="1:15">
      <c r="A18" s="2"/>
      <c r="B18" s="3"/>
      <c r="C18" s="16">
        <v>3.1</v>
      </c>
      <c r="D18" s="16">
        <v>4.2</v>
      </c>
      <c r="E18" s="25"/>
      <c r="F18" s="35"/>
      <c r="G18" s="35"/>
      <c r="H18" s="35"/>
      <c r="I18" s="35"/>
      <c r="J18" s="35"/>
      <c r="K18" s="25"/>
      <c r="L18" s="2"/>
      <c r="M18" s="53" t="s">
        <v>252</v>
      </c>
      <c r="N18" s="39" t="s">
        <v>253</v>
      </c>
      <c r="O18" s="38" t="s">
        <v>254</v>
      </c>
    </row>
    <row r="19" spans="1:15">
      <c r="A19" s="2"/>
      <c r="B19" s="3"/>
      <c r="C19" s="16">
        <v>4.0999999999999996</v>
      </c>
      <c r="D19" s="16">
        <v>3.9</v>
      </c>
      <c r="E19" s="25"/>
      <c r="F19" s="35"/>
      <c r="G19" s="35"/>
      <c r="H19" s="35"/>
      <c r="I19" s="35"/>
      <c r="J19" s="35"/>
      <c r="K19" s="25"/>
      <c r="L19" s="2"/>
    </row>
    <row r="20" spans="1:15">
      <c r="A20" s="2"/>
      <c r="B20" s="3"/>
      <c r="C20" s="16">
        <v>3.7</v>
      </c>
      <c r="D20" s="16">
        <v>3.7</v>
      </c>
      <c r="E20" s="25"/>
      <c r="F20" s="35"/>
      <c r="G20" s="35"/>
      <c r="H20" s="35"/>
      <c r="I20" s="35"/>
      <c r="J20" s="35"/>
      <c r="K20" s="25"/>
      <c r="L20" s="2"/>
      <c r="M20" s="41" t="s">
        <v>280</v>
      </c>
      <c r="N20" s="42" t="s">
        <v>281</v>
      </c>
      <c r="O20" s="43" t="s">
        <v>282</v>
      </c>
    </row>
    <row r="21" spans="1:15">
      <c r="A21" s="2"/>
      <c r="B21" s="3"/>
      <c r="C21" s="16">
        <v>4</v>
      </c>
      <c r="D21" s="16">
        <v>4.0999999999999996</v>
      </c>
      <c r="E21" s="25"/>
      <c r="F21" s="35"/>
      <c r="G21" s="35"/>
      <c r="H21" s="35"/>
      <c r="I21" s="35"/>
      <c r="J21" s="35"/>
      <c r="K21" s="25"/>
      <c r="L21" s="2"/>
    </row>
    <row r="22" spans="1:15">
      <c r="A22" s="2"/>
      <c r="B22" s="3"/>
      <c r="C22" s="2"/>
      <c r="D22" s="2"/>
      <c r="E22" s="76"/>
      <c r="F22" s="76"/>
      <c r="G22" s="76"/>
      <c r="H22" s="76"/>
      <c r="I22" s="76"/>
      <c r="J22" s="76"/>
      <c r="K22" s="76"/>
      <c r="L22" s="2"/>
    </row>
    <row r="23" spans="1:15">
      <c r="A23" s="2"/>
      <c r="B23" s="49" t="str">
        <f>IF(T!$D$2=T!$M$2,M14,IF(T!$D$2=T!$N$2,N14,O14))</f>
        <v>test type</v>
      </c>
      <c r="C23" s="17"/>
      <c r="D23" s="22" t="s">
        <v>270</v>
      </c>
      <c r="E23" s="76"/>
      <c r="F23" s="76"/>
      <c r="G23" s="76"/>
      <c r="H23" s="76"/>
      <c r="I23" s="76"/>
      <c r="J23" s="76"/>
      <c r="K23" s="76"/>
      <c r="L23" s="2"/>
    </row>
    <row r="24" spans="1:15">
      <c r="A24" s="2"/>
      <c r="B24" s="49" t="str">
        <f>IF(T!$D$2=T!$M$2,M15,IF(T!$D$2=T!$N$2,N15,O15))</f>
        <v>two-sided sample p(t)-value (T.TEST)</v>
      </c>
      <c r="C24" s="17" t="s">
        <v>117</v>
      </c>
      <c r="D24" s="37">
        <f>_xlfn.T.TEST(C12:C21,D12:D21,2,3)</f>
        <v>0.27226012959316953</v>
      </c>
      <c r="E24" s="83" t="str">
        <f>IF(T!$D$2=T!$M$2,M20,IF(T!$D$2=T!$N$2,N20,O20))</f>
        <v>in case of two independent samples we are always using the type 3 (Welch's) t-test regardless the sample variances</v>
      </c>
      <c r="F24" s="76"/>
      <c r="G24" s="76"/>
      <c r="H24" s="76"/>
      <c r="I24" s="76"/>
      <c r="J24" s="76"/>
      <c r="K24" s="76"/>
      <c r="L24" s="2"/>
    </row>
    <row r="25" spans="1:15">
      <c r="A25" s="2"/>
      <c r="B25" s="72" t="str">
        <f>IF(T!$D$2=T!$M$2,M16,IF(T!$D$2=T!$N$2,N16,O16))</f>
        <v>do we keep the null hypothesis? (yes=1, no=0)</v>
      </c>
      <c r="C25" s="17"/>
      <c r="D25" s="37">
        <v>1</v>
      </c>
      <c r="E25" s="83"/>
      <c r="F25" s="76"/>
      <c r="G25" s="76"/>
      <c r="H25" s="76"/>
      <c r="I25" s="76"/>
      <c r="J25" s="76"/>
      <c r="K25" s="76"/>
      <c r="L25" s="2"/>
      <c r="M25" s="46"/>
    </row>
    <row r="26" spans="1:15" ht="42">
      <c r="A26" s="2"/>
      <c r="B26" s="72" t="str">
        <f>IF(T!$D$2=T!$M$2,M17,IF(T!$D$2=T!$N$2,N17,O17))</f>
        <v>Can the blood potassium level be used in the diagnosis of Creutzfeldt–Jakob disease? (yes=1, no=0)</v>
      </c>
      <c r="C26" s="17"/>
      <c r="D26" s="37">
        <v>0</v>
      </c>
      <c r="E26" s="76"/>
      <c r="F26" s="76"/>
      <c r="G26" s="76"/>
      <c r="H26" s="76"/>
      <c r="I26" s="76"/>
      <c r="J26" s="76"/>
      <c r="K26" s="76"/>
      <c r="L26" s="2"/>
      <c r="M26" s="46"/>
    </row>
    <row r="27" spans="1:15">
      <c r="A27" s="2"/>
      <c r="B27" s="72" t="str">
        <f>IF(T!$D$2=T!$M$2,M18,IF(T!$D$2=T!$N$2,N18,O18))</f>
        <v>possible decision error (α=1, β=2)</v>
      </c>
      <c r="C27" s="17"/>
      <c r="D27" s="37">
        <v>2</v>
      </c>
      <c r="E27" s="76"/>
      <c r="F27" s="76"/>
      <c r="G27" s="76"/>
      <c r="H27" s="76"/>
      <c r="I27" s="76"/>
      <c r="J27" s="76"/>
      <c r="K27" s="76"/>
      <c r="L27" s="2"/>
      <c r="M27" s="46"/>
    </row>
    <row r="28" spans="1:15">
      <c r="A28" s="2"/>
      <c r="B28" s="74"/>
      <c r="C28" s="75"/>
      <c r="D28" s="75"/>
      <c r="E28" s="76"/>
      <c r="F28" s="76"/>
      <c r="G28" s="76"/>
      <c r="H28" s="76"/>
      <c r="I28" s="76"/>
      <c r="J28" s="76"/>
      <c r="K28" s="76"/>
      <c r="L28" s="2"/>
      <c r="M28" s="46"/>
    </row>
    <row r="29" spans="1:15">
      <c r="A29" s="2"/>
      <c r="B29" s="74"/>
      <c r="C29" s="70"/>
      <c r="D29" s="70"/>
      <c r="E29" s="76"/>
      <c r="F29" s="76"/>
      <c r="G29" s="76"/>
      <c r="H29" s="76"/>
      <c r="I29" s="76"/>
      <c r="J29" s="76"/>
      <c r="K29" s="76"/>
      <c r="L29" s="2"/>
      <c r="M29" s="46"/>
    </row>
    <row r="30" spans="1:15">
      <c r="A30" s="2"/>
      <c r="B30" s="74"/>
      <c r="C30" s="70"/>
      <c r="D30" s="74"/>
      <c r="E30" s="76"/>
      <c r="F30" s="76"/>
      <c r="G30" s="76"/>
      <c r="H30" s="76"/>
      <c r="I30" s="76"/>
      <c r="J30" s="76"/>
      <c r="K30" s="76"/>
      <c r="L30" s="2"/>
      <c r="M30" s="46"/>
    </row>
    <row r="31" spans="1:15" hidden="1">
      <c r="A31" s="2"/>
      <c r="B31" s="74"/>
      <c r="C31" s="70"/>
      <c r="D31" s="74"/>
      <c r="E31" s="76"/>
      <c r="F31" s="76"/>
      <c r="G31" s="76"/>
      <c r="H31" s="76"/>
      <c r="I31" s="76"/>
      <c r="J31" s="76"/>
      <c r="K31" s="76"/>
      <c r="L31" s="2"/>
      <c r="M31" s="46"/>
    </row>
    <row r="32" spans="1:15" hidden="1">
      <c r="A32" s="2"/>
      <c r="B32" s="74"/>
      <c r="C32" s="70"/>
      <c r="D32" s="74"/>
      <c r="E32" s="76"/>
      <c r="F32" s="76"/>
      <c r="G32" s="76"/>
      <c r="H32" s="76"/>
      <c r="I32" s="76"/>
      <c r="J32" s="76"/>
      <c r="K32" s="76"/>
      <c r="L32" s="2"/>
    </row>
    <row r="33" spans="1:13" hidden="1">
      <c r="A33" s="2"/>
      <c r="B33" s="74"/>
      <c r="C33" s="70"/>
      <c r="D33" s="77"/>
      <c r="E33" s="76"/>
      <c r="F33" s="76"/>
      <c r="G33" s="76"/>
      <c r="H33" s="76"/>
      <c r="I33" s="76"/>
      <c r="J33" s="76"/>
      <c r="K33" s="76"/>
      <c r="L33" s="2"/>
      <c r="M33" s="46"/>
    </row>
    <row r="34" spans="1:13" hidden="1">
      <c r="A34" s="2"/>
      <c r="B34" s="74"/>
      <c r="C34" s="70"/>
      <c r="D34" s="70"/>
      <c r="E34" s="76"/>
      <c r="F34" s="76"/>
      <c r="G34" s="76"/>
      <c r="H34" s="76"/>
      <c r="I34" s="76"/>
      <c r="J34" s="76"/>
      <c r="K34" s="76"/>
      <c r="L34" s="2"/>
      <c r="M34" s="46"/>
    </row>
    <row r="35" spans="1:13" hidden="1">
      <c r="A35" s="2"/>
      <c r="B35" s="74"/>
      <c r="C35" s="70"/>
      <c r="D35" s="70"/>
      <c r="E35" s="76"/>
      <c r="F35" s="76"/>
      <c r="G35" s="76"/>
      <c r="H35" s="76"/>
      <c r="I35" s="76"/>
      <c r="J35" s="76"/>
      <c r="K35" s="76"/>
      <c r="L35" s="2"/>
      <c r="M35" s="46"/>
    </row>
    <row r="36" spans="1:13" hidden="1">
      <c r="A36" s="2"/>
      <c r="B36" s="74"/>
      <c r="C36" s="70"/>
      <c r="D36" s="70"/>
      <c r="E36" s="76"/>
      <c r="F36" s="76"/>
      <c r="G36" s="76"/>
      <c r="H36" s="76"/>
      <c r="I36" s="76"/>
      <c r="J36" s="76"/>
      <c r="K36" s="76"/>
      <c r="L36" s="2"/>
    </row>
    <row r="37" spans="1:13" hidden="1">
      <c r="A37" s="2"/>
      <c r="B37" s="74"/>
      <c r="C37" s="70"/>
      <c r="D37" s="70"/>
      <c r="E37" s="76"/>
      <c r="F37" s="76"/>
      <c r="G37" s="76"/>
      <c r="H37" s="76"/>
      <c r="I37" s="76"/>
      <c r="J37" s="76"/>
      <c r="K37" s="76"/>
      <c r="L37" s="2"/>
    </row>
    <row r="38" spans="1:13" hidden="1">
      <c r="A38" s="2"/>
      <c r="B38" s="74"/>
      <c r="C38" s="70"/>
      <c r="D38" s="70"/>
      <c r="E38" s="76"/>
      <c r="F38" s="76"/>
      <c r="G38" s="76"/>
      <c r="H38" s="76"/>
      <c r="I38" s="76"/>
      <c r="J38" s="76"/>
      <c r="K38" s="76"/>
      <c r="L38" s="2"/>
    </row>
    <row r="39" spans="1:13" hidden="1">
      <c r="A39" s="2"/>
      <c r="B39" s="74"/>
      <c r="C39" s="70"/>
      <c r="D39" s="70"/>
      <c r="E39" s="76"/>
      <c r="F39" s="76"/>
      <c r="G39" s="76"/>
      <c r="H39" s="76"/>
      <c r="I39" s="76"/>
      <c r="J39" s="76"/>
      <c r="K39" s="76"/>
      <c r="L39" s="2"/>
    </row>
    <row r="40" spans="1:13" hidden="1">
      <c r="A40" s="2"/>
      <c r="B40" s="74"/>
      <c r="C40" s="70"/>
      <c r="D40" s="70"/>
      <c r="E40" s="76"/>
      <c r="F40" s="76"/>
      <c r="G40" s="76"/>
      <c r="H40" s="76"/>
      <c r="I40" s="76"/>
      <c r="J40" s="76"/>
      <c r="K40" s="76"/>
      <c r="L40" s="2"/>
    </row>
    <row r="41" spans="1:13" hidden="1">
      <c r="A41" s="2"/>
      <c r="B41" s="74"/>
      <c r="C41" s="70"/>
      <c r="D41" s="70"/>
      <c r="E41" s="76"/>
      <c r="F41" s="76"/>
      <c r="G41" s="76"/>
      <c r="H41" s="76"/>
      <c r="I41" s="76"/>
      <c r="J41" s="76"/>
      <c r="K41" s="76"/>
      <c r="L41" s="2"/>
    </row>
    <row r="42" spans="1:13" hidden="1">
      <c r="A42" s="2"/>
      <c r="B42" s="74"/>
      <c r="C42" s="70"/>
      <c r="D42" s="70"/>
      <c r="E42" s="76"/>
      <c r="F42" s="76"/>
      <c r="G42" s="76"/>
      <c r="H42" s="76"/>
      <c r="I42" s="76"/>
      <c r="J42" s="76"/>
      <c r="K42" s="76"/>
      <c r="L42" s="2"/>
    </row>
    <row r="43" spans="1:13" hidden="1">
      <c r="A43" s="2"/>
      <c r="B43" s="74"/>
      <c r="C43" s="70"/>
      <c r="D43" s="70"/>
      <c r="E43" s="78"/>
      <c r="F43" s="78"/>
      <c r="G43" s="78"/>
      <c r="H43" s="78"/>
      <c r="I43" s="78"/>
      <c r="J43" s="78"/>
      <c r="K43" s="78"/>
      <c r="L43" s="2"/>
    </row>
    <row r="44" spans="1:13" hidden="1">
      <c r="A44" s="2"/>
      <c r="B44" s="74"/>
      <c r="C44" s="79"/>
      <c r="D44" s="70"/>
      <c r="E44" s="78"/>
      <c r="F44" s="78"/>
      <c r="G44" s="78"/>
      <c r="H44" s="78"/>
      <c r="I44" s="78"/>
      <c r="J44" s="78"/>
      <c r="K44" s="78"/>
      <c r="L44" s="2"/>
    </row>
    <row r="45" spans="1:13" hidden="1">
      <c r="A45" s="2"/>
      <c r="B45" s="74"/>
      <c r="C45" s="70"/>
      <c r="D45" s="70"/>
      <c r="E45" s="78"/>
      <c r="F45" s="78"/>
      <c r="G45" s="78"/>
      <c r="H45" s="78"/>
      <c r="I45" s="78"/>
      <c r="J45" s="78"/>
      <c r="K45" s="78"/>
      <c r="L45" s="2"/>
    </row>
    <row r="46" spans="1:13" hidden="1">
      <c r="A46" s="2"/>
      <c r="B46" s="74"/>
      <c r="C46" s="70"/>
      <c r="D46" s="74"/>
      <c r="E46" s="78"/>
      <c r="F46" s="78"/>
      <c r="G46" s="78"/>
      <c r="H46" s="78"/>
      <c r="I46" s="78"/>
      <c r="J46" s="78"/>
      <c r="K46" s="78"/>
      <c r="L46" s="2"/>
    </row>
    <row r="47" spans="1:13" hidden="1">
      <c r="A47" s="2"/>
      <c r="B47" s="74"/>
      <c r="C47" s="70"/>
      <c r="D47" s="74"/>
      <c r="E47" s="78"/>
      <c r="F47" s="78"/>
      <c r="G47" s="78"/>
      <c r="H47" s="78"/>
      <c r="I47" s="78"/>
      <c r="J47" s="78"/>
      <c r="K47" s="78"/>
      <c r="L47" s="2"/>
    </row>
    <row r="48" spans="1:13" hidden="1">
      <c r="A48" s="2"/>
      <c r="B48" s="74"/>
      <c r="C48" s="70"/>
      <c r="D48" s="74"/>
      <c r="E48" s="78"/>
      <c r="F48" s="78"/>
      <c r="G48" s="78"/>
      <c r="H48" s="78"/>
      <c r="I48" s="78"/>
      <c r="J48" s="78"/>
      <c r="K48" s="78"/>
      <c r="L48" s="2"/>
    </row>
    <row r="49" spans="1:12" hidden="1">
      <c r="A49" s="2"/>
      <c r="B49" s="74"/>
      <c r="C49" s="70"/>
      <c r="D49" s="70"/>
      <c r="E49" s="78"/>
      <c r="F49" s="78"/>
      <c r="G49" s="78"/>
      <c r="H49" s="78"/>
      <c r="I49" s="78"/>
      <c r="J49" s="78"/>
      <c r="K49" s="78"/>
      <c r="L49" s="2"/>
    </row>
    <row r="50" spans="1:12" hidden="1">
      <c r="A50" s="2"/>
      <c r="B50" s="74"/>
      <c r="C50" s="80"/>
      <c r="D50" s="80"/>
      <c r="E50" s="78"/>
      <c r="F50" s="78"/>
      <c r="G50" s="78"/>
      <c r="H50" s="78"/>
      <c r="I50" s="78"/>
      <c r="J50" s="78"/>
      <c r="K50" s="78"/>
      <c r="L50" s="2"/>
    </row>
    <row r="51" spans="1:12" hidden="1">
      <c r="A51" s="2"/>
      <c r="B51" s="74"/>
      <c r="C51" s="70"/>
      <c r="D51" s="70"/>
      <c r="E51" s="78"/>
      <c r="F51" s="78"/>
      <c r="G51" s="78"/>
      <c r="H51" s="78"/>
      <c r="I51" s="78"/>
      <c r="J51" s="78"/>
      <c r="K51" s="78"/>
      <c r="L51" s="2"/>
    </row>
    <row r="52" spans="1:12" hidden="1">
      <c r="A52" s="2"/>
      <c r="B52" s="74"/>
      <c r="C52" s="70"/>
      <c r="D52" s="70"/>
      <c r="E52" s="78"/>
      <c r="F52" s="78"/>
      <c r="G52" s="78"/>
      <c r="H52" s="78"/>
      <c r="I52" s="78"/>
      <c r="J52" s="78"/>
      <c r="K52" s="78"/>
      <c r="L52" s="2"/>
    </row>
    <row r="53" spans="1:12" hidden="1">
      <c r="A53" s="2"/>
      <c r="B53" s="74"/>
      <c r="C53" s="70"/>
      <c r="D53" s="70"/>
      <c r="E53" s="78"/>
      <c r="F53" s="78"/>
      <c r="G53" s="78"/>
      <c r="H53" s="78"/>
      <c r="I53" s="78"/>
      <c r="J53" s="78"/>
      <c r="K53" s="78"/>
      <c r="L53" s="2"/>
    </row>
    <row r="54" spans="1:12" hidden="1">
      <c r="A54" s="2"/>
      <c r="B54" s="74"/>
      <c r="C54" s="70"/>
      <c r="D54" s="70"/>
      <c r="E54" s="78"/>
      <c r="F54" s="78"/>
      <c r="G54" s="78"/>
      <c r="H54" s="78"/>
      <c r="I54" s="78"/>
      <c r="J54" s="78"/>
      <c r="K54" s="78"/>
      <c r="L54" s="2"/>
    </row>
    <row r="55" spans="1:12" hidden="1">
      <c r="A55" s="2"/>
      <c r="B55" s="74"/>
      <c r="C55" s="70"/>
      <c r="D55" s="70"/>
      <c r="E55" s="78"/>
      <c r="F55" s="78"/>
      <c r="G55" s="78"/>
      <c r="H55" s="78"/>
      <c r="I55" s="78"/>
      <c r="J55" s="78"/>
      <c r="K55" s="78"/>
      <c r="L55" s="2"/>
    </row>
    <row r="56" spans="1:12" hidden="1">
      <c r="A56" s="2"/>
      <c r="B56" s="74"/>
      <c r="C56" s="70"/>
      <c r="D56" s="70"/>
      <c r="E56" s="78"/>
      <c r="F56" s="78"/>
      <c r="G56" s="78"/>
      <c r="H56" s="78"/>
      <c r="I56" s="78"/>
      <c r="J56" s="78"/>
      <c r="K56" s="78"/>
      <c r="L56" s="2"/>
    </row>
    <row r="57" spans="1:12" hidden="1">
      <c r="A57" s="2"/>
      <c r="B57" s="74"/>
      <c r="C57" s="70"/>
      <c r="D57" s="70"/>
      <c r="E57" s="78"/>
      <c r="F57" s="78"/>
      <c r="G57" s="78"/>
      <c r="H57" s="78"/>
      <c r="I57" s="78"/>
      <c r="J57" s="78"/>
      <c r="K57" s="78"/>
      <c r="L57" s="2"/>
    </row>
    <row r="58" spans="1:12" hidden="1">
      <c r="A58" s="2"/>
      <c r="B58" s="74"/>
      <c r="C58" s="70"/>
      <c r="D58" s="70"/>
      <c r="E58" s="78"/>
      <c r="F58" s="78"/>
      <c r="G58" s="78"/>
      <c r="H58" s="78"/>
      <c r="I58" s="78"/>
      <c r="J58" s="78"/>
      <c r="K58" s="78"/>
      <c r="L58" s="2"/>
    </row>
    <row r="59" spans="1:12" hidden="1">
      <c r="A59" s="2"/>
      <c r="B59" s="74"/>
      <c r="C59" s="70"/>
      <c r="D59" s="70"/>
      <c r="E59" s="78"/>
      <c r="F59" s="78"/>
      <c r="G59" s="78"/>
      <c r="H59" s="78"/>
      <c r="I59" s="78"/>
      <c r="J59" s="78"/>
      <c r="K59" s="78"/>
      <c r="L59" s="2"/>
    </row>
    <row r="60" spans="1:12" hidden="1">
      <c r="A60" s="2"/>
      <c r="B60" s="74"/>
      <c r="C60" s="79"/>
      <c r="D60" s="70"/>
      <c r="E60" s="78"/>
      <c r="F60" s="78"/>
      <c r="G60" s="78"/>
      <c r="H60" s="78"/>
      <c r="I60" s="78"/>
      <c r="J60" s="78"/>
      <c r="K60" s="78"/>
      <c r="L60" s="2"/>
    </row>
    <row r="61" spans="1:12" hidden="1">
      <c r="A61" s="2"/>
      <c r="B61" s="74"/>
      <c r="C61" s="70"/>
      <c r="D61" s="70"/>
      <c r="E61" s="78"/>
      <c r="F61" s="78"/>
      <c r="G61" s="78"/>
      <c r="H61" s="78"/>
      <c r="I61" s="78"/>
      <c r="J61" s="78"/>
      <c r="K61" s="78"/>
      <c r="L61" s="2"/>
    </row>
    <row r="62" spans="1:12" hidden="1">
      <c r="A62" s="2"/>
      <c r="B62" s="74"/>
      <c r="C62" s="70"/>
      <c r="D62" s="70"/>
      <c r="E62" s="81"/>
      <c r="F62" s="81"/>
      <c r="G62" s="81"/>
      <c r="H62" s="81"/>
      <c r="I62" s="81"/>
      <c r="J62" s="81"/>
      <c r="K62" s="81"/>
      <c r="L62" s="2"/>
    </row>
    <row r="63" spans="1:12" hidden="1">
      <c r="A63" s="2"/>
      <c r="B63" s="74"/>
      <c r="C63" s="79"/>
      <c r="D63" s="70"/>
      <c r="E63" s="78"/>
      <c r="F63" s="78"/>
      <c r="G63" s="78"/>
      <c r="H63" s="78"/>
      <c r="I63" s="78"/>
      <c r="J63" s="78"/>
      <c r="K63" s="78"/>
      <c r="L63" s="2"/>
    </row>
    <row r="64" spans="1:12" hidden="1">
      <c r="A64" s="2"/>
      <c r="B64" s="80"/>
      <c r="C64" s="80"/>
      <c r="D64" s="80"/>
      <c r="E64" s="78"/>
      <c r="F64" s="78"/>
      <c r="G64" s="78"/>
      <c r="H64" s="78"/>
      <c r="I64" s="78"/>
      <c r="J64" s="78"/>
      <c r="K64" s="78"/>
      <c r="L64" s="2"/>
    </row>
    <row r="65" spans="1:15" hidden="1">
      <c r="A65" s="2"/>
      <c r="B65" s="74"/>
      <c r="C65" s="70"/>
      <c r="D65" s="70"/>
      <c r="E65" s="78"/>
      <c r="F65" s="78"/>
      <c r="G65" s="78"/>
      <c r="H65" s="78"/>
      <c r="I65" s="78"/>
      <c r="J65" s="78"/>
      <c r="K65" s="78"/>
      <c r="L65" s="2"/>
    </row>
    <row r="66" spans="1:15" hidden="1">
      <c r="A66" s="2"/>
      <c r="B66" s="74"/>
      <c r="C66" s="70"/>
      <c r="D66" s="70"/>
      <c r="E66" s="78"/>
      <c r="F66" s="78"/>
      <c r="G66" s="78"/>
      <c r="H66" s="78"/>
      <c r="I66" s="78"/>
      <c r="J66" s="78"/>
      <c r="K66" s="78"/>
      <c r="L66" s="2"/>
    </row>
    <row r="67" spans="1:15" hidden="1">
      <c r="A67" s="2"/>
      <c r="B67" s="74"/>
      <c r="C67" s="70"/>
      <c r="D67" s="74"/>
      <c r="E67" s="78"/>
      <c r="F67" s="78"/>
      <c r="G67" s="78"/>
      <c r="H67" s="78"/>
      <c r="I67" s="78"/>
      <c r="J67" s="78"/>
      <c r="K67" s="78"/>
      <c r="L67" s="2"/>
    </row>
    <row r="68" spans="1:15" hidden="1">
      <c r="A68" s="2"/>
      <c r="B68" s="74"/>
      <c r="C68" s="70"/>
      <c r="D68" s="70"/>
      <c r="E68" s="78"/>
      <c r="F68" s="78"/>
      <c r="G68" s="78"/>
      <c r="H68" s="78"/>
      <c r="I68" s="78"/>
      <c r="J68" s="78"/>
      <c r="K68" s="78"/>
      <c r="L68" s="2"/>
    </row>
    <row r="69" spans="1:15" hidden="1">
      <c r="A69" s="2"/>
      <c r="B69" s="74"/>
      <c r="C69" s="70"/>
      <c r="D69" s="82"/>
      <c r="E69" s="78"/>
      <c r="F69" s="78"/>
      <c r="G69" s="78"/>
      <c r="H69" s="78"/>
      <c r="I69" s="78"/>
      <c r="J69" s="78"/>
      <c r="K69" s="78"/>
      <c r="L69" s="2"/>
    </row>
    <row r="70" spans="1:15" hidden="1">
      <c r="A70" s="2"/>
      <c r="B70" s="74"/>
      <c r="C70" s="70"/>
      <c r="D70" s="82"/>
      <c r="E70" s="78"/>
      <c r="F70" s="78"/>
      <c r="G70" s="78"/>
      <c r="H70" s="78"/>
      <c r="I70" s="78"/>
      <c r="J70" s="78"/>
      <c r="K70" s="78"/>
      <c r="L70" s="2"/>
    </row>
    <row r="71" spans="1:15" hidden="1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5" hidden="1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50"/>
      <c r="N72" s="51"/>
      <c r="O72" s="52"/>
    </row>
    <row r="73" spans="1:15" hidden="1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50"/>
      <c r="N73" s="51"/>
      <c r="O73" s="52"/>
    </row>
    <row r="74" spans="1:15" hidden="1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50"/>
      <c r="N74" s="51"/>
      <c r="O74" s="52"/>
    </row>
    <row r="75" spans="1:15" hidden="1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50"/>
      <c r="N75" s="51"/>
      <c r="O75" s="52"/>
    </row>
    <row r="76" spans="1:15" hidden="1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50"/>
      <c r="N76" s="51"/>
      <c r="O76" s="52"/>
    </row>
    <row r="77" spans="1:15" hidden="1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50"/>
      <c r="N77" s="51"/>
      <c r="O77" s="52"/>
    </row>
    <row r="78" spans="1:15" hidden="1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50"/>
      <c r="N78" s="51"/>
      <c r="O78" s="52"/>
    </row>
    <row r="79" spans="1:15" hidden="1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50"/>
      <c r="N79" s="51"/>
      <c r="O79" s="52"/>
    </row>
    <row r="80" spans="1:15" ht="14" hidden="1" customHeight="1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50"/>
      <c r="N80" s="51"/>
      <c r="O80" s="52"/>
    </row>
    <row r="81" spans="1:15" ht="14" hidden="1" customHeight="1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50"/>
      <c r="N81" s="51"/>
      <c r="O81" s="52"/>
    </row>
    <row r="82" spans="1:15" ht="14" hidden="1" customHeight="1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50"/>
      <c r="N82" s="51"/>
      <c r="O82" s="5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</vt:lpstr>
      <vt:lpstr>1</vt:lpstr>
      <vt:lpstr>1m</vt:lpstr>
      <vt:lpstr>2</vt:lpstr>
      <vt:lpstr>2m</vt:lpstr>
      <vt:lpstr>3</vt:lpstr>
      <vt:lpstr>3m</vt:lpstr>
      <vt:lpstr>4</vt:lpstr>
      <vt:lpstr>4m</vt:lpstr>
      <vt:lpstr>5</vt:lpstr>
      <vt:lpstr>5m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</dc:creator>
  <cp:lastModifiedBy>Gergely Agócs</cp:lastModifiedBy>
  <dcterms:created xsi:type="dcterms:W3CDTF">2013-10-21T06:14:01Z</dcterms:created>
  <dcterms:modified xsi:type="dcterms:W3CDTF">2018-11-06T00:27:37Z</dcterms:modified>
</cp:coreProperties>
</file>