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12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agocs_gergely/Desktop/Oktatás/SOTE/Stat_Köt_Új/gyakorlatok/03_boxplot_scatterplot_summary_percentile/"/>
    </mc:Choice>
  </mc:AlternateContent>
  <xr:revisionPtr revIDLastSave="0" documentId="13_ncr:1_{15BF1A4A-7C99-A24B-B639-586F8915E32F}" xr6:coauthVersionLast="36" xr6:coauthVersionMax="36" xr10:uidLastSave="{00000000-0000-0000-0000-000000000000}"/>
  <bookViews>
    <workbookView xWindow="0" yWindow="500" windowWidth="25360" windowHeight="15220" tabRatio="500" xr2:uid="{00000000-000D-0000-FFFF-FFFF00000000}"/>
  </bookViews>
  <sheets>
    <sheet name="T" sheetId="8" r:id="rId1"/>
    <sheet name="3" sheetId="6" r:id="rId2"/>
    <sheet name="3m" sheetId="7" r:id="rId3"/>
  </sheets>
  <externalReferences>
    <externalReference r:id="rId4"/>
  </externalReferences>
  <definedNames>
    <definedName name="data">#REF!</definedName>
    <definedName name="nyelv">T!$M$2:$O$2</definedName>
    <definedName name="solutiondata">'[1]2m'!$C$3:$C$202</definedName>
  </definedNames>
  <calcPr calcId="18102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87" i="7" l="1"/>
  <c r="C91" i="6" l="1"/>
  <c r="C89" i="6"/>
  <c r="C87" i="6"/>
  <c r="C85" i="6"/>
  <c r="C83" i="6"/>
  <c r="C81" i="6"/>
  <c r="C79" i="6"/>
  <c r="C77" i="6"/>
  <c r="C75" i="6"/>
  <c r="C73" i="6"/>
  <c r="C71" i="6"/>
  <c r="C69" i="6"/>
  <c r="C67" i="6"/>
  <c r="C65" i="6"/>
  <c r="C63" i="6"/>
  <c r="M25" i="6"/>
  <c r="B2" i="6"/>
  <c r="B4" i="6"/>
  <c r="B5" i="6"/>
  <c r="B90" i="6"/>
  <c r="B88" i="6"/>
  <c r="B2" i="7"/>
  <c r="B4" i="7"/>
  <c r="B5" i="7"/>
  <c r="B90" i="7"/>
  <c r="B88" i="7"/>
  <c r="B86" i="7"/>
  <c r="B84" i="7"/>
  <c r="B82" i="7"/>
  <c r="B80" i="7"/>
  <c r="B78" i="7"/>
  <c r="B76" i="7"/>
  <c r="B74" i="7"/>
  <c r="B72" i="7"/>
  <c r="B70" i="7"/>
  <c r="B68" i="7"/>
  <c r="B66" i="7"/>
  <c r="B64" i="7"/>
  <c r="B62" i="7"/>
  <c r="M25" i="7"/>
  <c r="B86" i="6"/>
  <c r="B84" i="6"/>
  <c r="B82" i="6"/>
  <c r="B80" i="6"/>
  <c r="B78" i="6"/>
  <c r="B76" i="6"/>
  <c r="B74" i="6"/>
  <c r="B72" i="6"/>
  <c r="B70" i="6"/>
  <c r="B68" i="6"/>
  <c r="B66" i="6"/>
  <c r="B64" i="6"/>
  <c r="B62" i="6"/>
  <c r="C3" i="8" l="1"/>
  <c r="B91" i="7"/>
  <c r="B89" i="7"/>
  <c r="B85" i="7"/>
  <c r="B83" i="7"/>
  <c r="B81" i="7"/>
  <c r="B75" i="7"/>
  <c r="B73" i="7"/>
  <c r="B69" i="7"/>
  <c r="B67" i="7"/>
</calcChain>
</file>

<file path=xl/sharedStrings.xml><?xml version="1.0" encoding="utf-8"?>
<sst xmlns="http://schemas.openxmlformats.org/spreadsheetml/2006/main" count="176" uniqueCount="115">
  <si>
    <t>Írd be a kért értékeket a zöld cellákba!</t>
  </si>
  <si>
    <t>Give the asked values in the green cells.</t>
  </si>
  <si>
    <t>Az alábbi grafikon a különböző életkorú fiúgyermekek testtömegindexének eloszlását mutatja percentilisértékek segítségével.</t>
  </si>
  <si>
    <t>The following graph shows the distribution of body mass index values of boys of different ages using percentiles.</t>
  </si>
  <si>
    <t>A testtömegindex (body mass index; BMI) a testtömeg (kg-ban) és a testmagasság (m-ben) négyzetének hányadosa.</t>
  </si>
  <si>
    <t>fő</t>
  </si>
  <si>
    <t>Person(en)</t>
  </si>
  <si>
    <t>person(s)</t>
  </si>
  <si>
    <t>Az első kérdéshez tartozó életkor (függőlegesen, az x-tengely felé), BMI (vízszintesen, az y-tengely felé) és percentilis (görbe vonal mentén) értékek leolvasása.</t>
  </si>
  <si>
    <t>Reading of the age (vartically, to the x-axis), BMI (horizontally, to the y-axis), and percentile (along the curved line) values for question #1.</t>
  </si>
  <si>
    <r>
      <t xml:space="preserve">Válassz a legördülő listából egy nyelvet! </t>
    </r>
    <r>
      <rPr>
        <sz val="11"/>
        <color rgb="FFFF6600"/>
        <rFont val="Calibri"/>
        <family val="2"/>
        <charset val="238"/>
        <scheme val="minor"/>
      </rPr>
      <t>Wahl eine Sprache aus der herunterrollenden Liste!</t>
    </r>
    <r>
      <rPr>
        <sz val="12"/>
        <color theme="1"/>
        <rFont val="Calibri"/>
        <family val="2"/>
        <scheme val="minor"/>
      </rPr>
      <t xml:space="preserve"> </t>
    </r>
    <r>
      <rPr>
        <sz val="11"/>
        <color rgb="FF0000FF"/>
        <rFont val="Calibri"/>
        <family val="2"/>
        <charset val="238"/>
        <scheme val="minor"/>
      </rPr>
      <t>Choose a language from the drop-down list.</t>
    </r>
  </si>
  <si>
    <t>English</t>
  </si>
  <si>
    <t>magyar</t>
  </si>
  <si>
    <t>deutsch</t>
  </si>
  <si>
    <t>Készítette: dr. Agócs Gergely (Észrevételeket (pl. esetleges hibákról, hiányosságokról) kérlek ide írd meg: gergelyagocs kukac gmail com)</t>
  </si>
  <si>
    <t>Erarbeitet von: Gergely AGÓCS PhD (Bemerkungen (z.B. zu eventuellen Fehler) bitte an: gergelyagocs Klammeraffe gmail com)</t>
  </si>
  <si>
    <t>Created by: Gergely AGÓCS PhD (Please send comments and reflections (e.g. on possible errors) to: gergelyagocs at gmail com)</t>
  </si>
  <si>
    <t>Tartalomjegyzék</t>
  </si>
  <si>
    <t>Inhalt</t>
  </si>
  <si>
    <t>Contents</t>
  </si>
  <si>
    <t>Excelfüggvények használata</t>
  </si>
  <si>
    <t>Anwendung der Excelfunktionen</t>
  </si>
  <si>
    <t>How to use Excel functions</t>
  </si>
  <si>
    <t>Függvények ábrázolása, függvény illesztése mérési adatokra, korreláció és regresszió</t>
  </si>
  <si>
    <t>Darstellung von Funktionen, Anpassung von Funktionen an gemessenen Daten, Korrelation und Regression</t>
  </si>
  <si>
    <t>Displaying functions, fitting a function to measured data, correlation and regression</t>
  </si>
  <si>
    <t>Gyakoriságok meghatározása és ábrázolása</t>
  </si>
  <si>
    <t>Bestimmung und Darstellung von Häufigkeiten</t>
  </si>
  <si>
    <t>Determining and displaying frequencies</t>
  </si>
  <si>
    <t>Minta paramétereinek meghatározása teljes mintából</t>
  </si>
  <si>
    <t>Bestimmung von Stichprobenparametern aus gesamter Stichprobe.</t>
  </si>
  <si>
    <t>Determining sample parameters from whole sample</t>
  </si>
  <si>
    <t>Minta paramétereinek meghatározása gyakorisági eloszlásból</t>
  </si>
  <si>
    <t>Bestimmung von Stichprobenparametern aus Häufigkeitsverteilung</t>
  </si>
  <si>
    <t>Determining sample parameters from frequency distribution</t>
  </si>
  <si>
    <t>Valószínűségi eloszlás paramétereinek meghatározása</t>
  </si>
  <si>
    <t>Bestimmung der Parameter von Wahrscheinlichkeitsverteilungen</t>
  </si>
  <si>
    <t>Determining the parameters of probability distributions</t>
  </si>
  <si>
    <t>Elméleti eloszlás paramétereinek és intervallumainak becslése teljes mintából</t>
  </si>
  <si>
    <t>Schätzung der Parameter und Intervallen von Wahrscheinlichkeitsverteilungen aus gesamter Stichprobe</t>
  </si>
  <si>
    <t>Estimating the parameters and intervals of theoretical distributions from whole sample</t>
  </si>
  <si>
    <t>Elméleti eloszlás paramétereinek és intervallumainak becslése minta gyakorisági eloszlása alapján</t>
  </si>
  <si>
    <t>Schätzung der Parameter und Intervallen von theoretische Verteilungen aus der Häufigkeitsverteilung einer Stichprobe</t>
  </si>
  <si>
    <t>Estimating the parameters and intervals of theoretical distributions from frequency distribution of a sample</t>
  </si>
  <si>
    <t>Valószínűségszámítás diszkrét eloszlású valószínűségi változókkal</t>
  </si>
  <si>
    <t>Wahrscheinlichkeitsrechnung mit diskreten Zufallsvariablen</t>
  </si>
  <si>
    <t>Probability calculus with discrete random variables</t>
  </si>
  <si>
    <t>Student-féle t-próba (1 és 2 mintás, korrelációs)</t>
  </si>
  <si>
    <t>Student t-Test (1 und 2 Stichproben, Korrelation)</t>
  </si>
  <si>
    <t>Student's t-test (for 1 and 2 samples, correlation)</t>
  </si>
  <si>
    <t>Varianciaanalízis (ANOVA)</t>
  </si>
  <si>
    <t>Varianzanalyse (ANOVA)</t>
  </si>
  <si>
    <t>Analysis of variance (ANOVA)</t>
  </si>
  <si>
    <t>Nemparaméteres próbák (Wilcoxon-féle előjeles rangpróba, Mann–Whitney-féle U-próba)</t>
  </si>
  <si>
    <t>Nichtparametrische Teste (Wilcoxon-Vorzeichen-Rang-Test, Mann–Whitney-U-Test)</t>
  </si>
  <si>
    <t>non-parametric tests (Wilcoxon's signed rank test, Mann–Whitney U-test)</t>
  </si>
  <si>
    <t>Feltételes valószínűség, relatív rizikó, esélyhányados</t>
  </si>
  <si>
    <t>Bendingte Wahrscheinlichkeit, relative Risiko, Chancenverhältnis</t>
  </si>
  <si>
    <t>Conditional probability, relative risk, odds ratio</t>
  </si>
  <si>
    <t>Khínégyzetpróba (homogenitás/függetlenség- és illeszkedésvizsgálat)</t>
  </si>
  <si>
    <t>Khiquadrat-Test (für Homogenität/Unabhängigkeit und Anpassung)</t>
  </si>
  <si>
    <t>Chi-square test (for homogenity/independence and for fit)</t>
  </si>
  <si>
    <t>Diagnosztikai módszerek értékelése</t>
  </si>
  <si>
    <t>Erwertund von diagnostische Mathoden</t>
  </si>
  <si>
    <t>Evaluation of diagnostic methods</t>
  </si>
  <si>
    <t>Gib die gefragten Werte in die grünen Zellen an!</t>
  </si>
  <si>
    <t>Die folgende Grafik zeigt die Verteilung der Body-Mass-Index-Werte von Jungen unterschiedlichen Alters mit Perzentile.</t>
  </si>
  <si>
    <t>Der Körpermassenindex (Body Mass Index; BMI) ist das Verhältnis der Körpermasse (in kg) und des Quadrats der Körpergröße (in m).</t>
  </si>
  <si>
    <t>The Body Mass Index (BMI) is the ratio of the body mass (in kg) and the square of the body height (in m).</t>
  </si>
  <si>
    <t>Ablesung des zur ersten Frage gehörenden Alters (senkrecht, zur x-Achse), BMI-s (waagerecht, zur y-Achse) und Perzentils (entlang der kurven Linie).</t>
  </si>
  <si>
    <t>2.) A 8 éves fiúk hány százalékának nagyobb a testtömegindexe 17 kg/m^2-nél?</t>
  </si>
  <si>
    <t>1.) A 8 éves fiúk hány százalékának kisebb a testtömegindexe 20 kg/m^2-nél?</t>
  </si>
  <si>
    <t>3.) A 15 éves fiúk hány százalékának esik a testtömegindexe 16,5 és 22 kg/m^2 közé?</t>
  </si>
  <si>
    <t>4.) A 11 éves fiúk hány százalékának esik a testtömegindexe 14,5 és 15 kg/m^2 közé?</t>
  </si>
  <si>
    <t>5.) A 16 és fél éves fiúk testtömegindexének hány kg/m^2 a felső kvartilise?</t>
  </si>
  <si>
    <t>6.) Hány kg/m^2 a 13 éves fiúk testtömegindexének interkvartilis terjedelme?</t>
  </si>
  <si>
    <t>7.) A 12 éves fiúk hány százalékának esik a testtömegindexe a 15–21 kg/m^2 tartományon kívül?</t>
  </si>
  <si>
    <t>8.) A 15 és fél éves fiúk testtömegindexének hány kg/m^2 az alsó kvartilise?</t>
  </si>
  <si>
    <t>9.) A 14 és fél éves fiúk testtömegindexének hány kg/m^2 a mediánja?</t>
  </si>
  <si>
    <t>10.) A 10-éves fiúk hány százalékának nagyobb a testtömegindexe 15,5 kg/m^2-nél?</t>
  </si>
  <si>
    <t>11.) Hány kg/m^2 a 13 éves fiúk testtömegindexének interdecilis terjedelme?</t>
  </si>
  <si>
    <t>12.) A 9-éves fiúk hány százalékának nagyobb a testtömegindexe 21 kg/m^2-nél?</t>
  </si>
  <si>
    <t>13.) Egy húszfős csupa férfi csoportban minden hallgató életkora 19 év. Várhatóan hánynak esik a testtömegindexe 27.5 kg/m^2 alá?</t>
  </si>
  <si>
    <t>14.) Hatszáz 9 és fél éves fiúgyermek közül várhatóan hánynak esik a testtömegindexe 19 kg/m^2 fölé?</t>
  </si>
  <si>
    <t>15.) Négyszáz 8-éves fiúgyermek közül várhatóan hánynak esik a testtömegindexe 17 és 20 kg/m^2 közé?</t>
  </si>
  <si>
    <t>1) Wie viel Prozent der 8-jährigen Jungen hat einen BMI weniger als 20 kg/m^2?</t>
  </si>
  <si>
    <t>2) Wie viel Prozent der 8-jährigen Jungen hat einen BMI größer als 17 kg/m^2?</t>
  </si>
  <si>
    <t>3) Wie viel Prozent der 15-jährigen Jungen hat einen BMI zwischen 16,5 und 22 kg/m^2?</t>
  </si>
  <si>
    <t>4) Wie viel Prozent der 11-jährigen Jungen hat einen BMI zwischen 14,5 und 15 kg/m^2?</t>
  </si>
  <si>
    <t>5) Was ist das obere Quartil des BMI-s der 16-und-halb Jahre alten Jungen in kg/m^2?</t>
  </si>
  <si>
    <t>6) Was ist der Interquartilabstand (in kg/m^2) des BMI-s der 13-jährigen Jungen?</t>
  </si>
  <si>
    <t>7) Wie viel Prozent der 12-jährigen Jungen hat einen BMI außerhalb des 15-21 kg/m^2-Bereichs?</t>
  </si>
  <si>
    <t>8) Was ist das untere Quartil des BMI-s der 15-und-halb Jahre alten Jungen in kg/m^2?</t>
  </si>
  <si>
    <t>9) Was ist der Median des BMI-s der 14-und-halb Jahre alten Jungen in kg/m^2?</t>
  </si>
  <si>
    <t>10) Wie viel Prozent der 10-jährigen Jungen hat einen BMI größer als 15,5 kg/m^2?</t>
  </si>
  <si>
    <t>11) Was ist der Interdezilabstand (in kg/m^2) des BMI-s der 13-jährigen Jungen?</t>
  </si>
  <si>
    <t>12) Wie viel Prozent der 9-jährigen Jungn hat einen BMI größer als 21 kg/m^2?</t>
  </si>
  <si>
    <t>13) In einer Gruppe von zwanzig Jungen ist jeder 19 Jahre alt. Bei wie viel Jungen wird erwartet, einen BMI kleiner als 27,5 kg/m^2 zu haben?</t>
  </si>
  <si>
    <t>14) Bei wie viel aus sechshundert 9-und-halb Jahre alten Jungen wird erwartet, einen BMI größer als 19 kg/m^2 zu haben?</t>
  </si>
  <si>
    <t>15) Bei wie viel aus vierhundert 8-jährigen Jungen wird erwartet, einen BMI zwischen 17 und 20 kg/m^2 zu haben?</t>
  </si>
  <si>
    <t>1) What percentage of 8-year-old boys has a BMI less than 20 kg/m^2?</t>
  </si>
  <si>
    <t>2) What percentage of 8-year-old boys has a BMI greater than 17 kg/m^2?</t>
  </si>
  <si>
    <t>3) What percentage of 15-year-old boys has a BMI between 16.5 and 22 kg/m^2?</t>
  </si>
  <si>
    <t>4) What percentage of 11-year-old boys has a BMI between 14.5 and 15 kg/m^2?</t>
  </si>
  <si>
    <t>5) What is the upper quartile of the BMI of 16-and-a-half year old boys in kg/m^2?</t>
  </si>
  <si>
    <t>6) What is the interquartile range (in kg/m^2) of the BMI of 13-year-old boys?</t>
  </si>
  <si>
    <t>7) What percentage of 12-year-old boys has a BMI falling out of the 15–21 kg/m^2 range?</t>
  </si>
  <si>
    <t>8) What is the lower quartile of the BMI of 15-and-a-half year old boys in kg/m^2?</t>
  </si>
  <si>
    <t>9) What is the median of the BMI of 14-and-a-half year old boys in kg/m^2?</t>
  </si>
  <si>
    <t>10) What percentage of 10-year-old boys has a BMI greater than 15.5 kg/m^2?</t>
  </si>
  <si>
    <t>11) What is the interdecile range (in kg/m^2) of the BMI of 13-year-old boys?</t>
  </si>
  <si>
    <t>12) What percentage of 9-year-old boys has a BMI greater than 21 kg/m^2?</t>
  </si>
  <si>
    <t>13) In an all-male student group of twenty everyone is 19 years old. What number of students are expected to have a BMI falling below 27.5 kg/m^2?</t>
  </si>
  <si>
    <t>14) Out of six hundred 9-and-a-half year old boys, how many is expected to fall above 19 kg/m^2?</t>
  </si>
  <si>
    <t>15) Out of four hundred 8-year-old boys, how many is expected to fall between 17 and 20 kg/m^2?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</si>
</sst>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rgb="FFFF6600"/>
      <name val="Calibri"/>
      <family val="2"/>
      <charset val="238"/>
      <scheme val="minor"/>
    </font>
    <font>
      <sz val="11"/>
      <color rgb="FF0000FF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1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26">
    <xf numFmtId="0" fontId="0" fillId="0" borderId="0" xfId="0"/>
    <xf numFmtId="0" fontId="1" fillId="2" borderId="0" xfId="1" applyFill="1"/>
    <xf numFmtId="0" fontId="1" fillId="0" borderId="0" xfId="1"/>
    <xf numFmtId="0" fontId="2" fillId="0" borderId="0" xfId="1" applyFont="1"/>
    <xf numFmtId="0" fontId="3" fillId="0" borderId="0" xfId="1" applyFont="1"/>
    <xf numFmtId="0" fontId="4" fillId="0" borderId="0" xfId="1" applyFont="1" applyFill="1" applyAlignment="1">
      <alignment wrapText="1"/>
    </xf>
    <xf numFmtId="0" fontId="2" fillId="0" borderId="0" xfId="1" applyFont="1" applyAlignment="1">
      <alignment wrapText="1"/>
    </xf>
    <xf numFmtId="0" fontId="3" fillId="0" borderId="0" xfId="1" applyFont="1" applyAlignment="1">
      <alignment wrapText="1"/>
    </xf>
    <xf numFmtId="0" fontId="1" fillId="3" borderId="1" xfId="1" applyFill="1" applyBorder="1"/>
    <xf numFmtId="0" fontId="1" fillId="4" borderId="1" xfId="1" applyFill="1" applyBorder="1"/>
    <xf numFmtId="0" fontId="1" fillId="2" borderId="0" xfId="1" applyFill="1" applyAlignment="1">
      <alignment wrapText="1"/>
    </xf>
    <xf numFmtId="0" fontId="1" fillId="2" borderId="0" xfId="1" applyFill="1" applyBorder="1"/>
    <xf numFmtId="9" fontId="1" fillId="3" borderId="1" xfId="1" applyNumberFormat="1" applyFill="1" applyBorder="1"/>
    <xf numFmtId="0" fontId="1" fillId="3" borderId="1" xfId="1" applyNumberFormat="1" applyFill="1" applyBorder="1"/>
    <xf numFmtId="0" fontId="1" fillId="0" borderId="0" xfId="1" applyAlignment="1">
      <alignment wrapText="1"/>
    </xf>
    <xf numFmtId="0" fontId="1" fillId="3" borderId="4" xfId="1" applyFill="1" applyBorder="1" applyProtection="1">
      <protection locked="0"/>
    </xf>
    <xf numFmtId="0" fontId="1" fillId="2" borderId="0" xfId="1" quotePrefix="1" applyFill="1" applyBorder="1"/>
    <xf numFmtId="0" fontId="2" fillId="0" borderId="0" xfId="1" applyFont="1" applyAlignment="1"/>
    <xf numFmtId="0" fontId="1" fillId="2" borderId="0" xfId="1" applyFill="1" applyBorder="1" applyAlignment="1">
      <alignment wrapText="1"/>
    </xf>
    <xf numFmtId="0" fontId="1" fillId="0" borderId="2" xfId="1" applyBorder="1" applyAlignment="1">
      <alignment wrapText="1"/>
    </xf>
    <xf numFmtId="0" fontId="1" fillId="0" borderId="3" xfId="1" applyBorder="1" applyAlignment="1">
      <alignment wrapText="1"/>
    </xf>
    <xf numFmtId="0" fontId="1" fillId="2" borderId="0" xfId="1" applyFill="1" applyBorder="1" applyAlignment="1"/>
    <xf numFmtId="0" fontId="5" fillId="0" borderId="2" xfId="1" applyFont="1" applyBorder="1" applyAlignment="1"/>
    <xf numFmtId="0" fontId="1" fillId="0" borderId="3" xfId="1" applyBorder="1" applyAlignment="1"/>
    <xf numFmtId="0" fontId="1" fillId="0" borderId="4" xfId="1" applyBorder="1" applyAlignment="1"/>
    <xf numFmtId="0" fontId="1" fillId="0" borderId="0" xfId="1" applyAlignment="1">
      <alignment wrapText="1"/>
    </xf>
  </cellXfs>
  <cellStyles count="8">
    <cellStyle name="Followed Hyperlink" xfId="3" builtinId="9" hidden="1"/>
    <cellStyle name="Followed Hyperlink" xfId="5" builtinId="9" hidden="1"/>
    <cellStyle name="Followed Hyperlink" xfId="7" builtinId="9" hidden="1"/>
    <cellStyle name="Hyperlink" xfId="2" builtinId="8" hidden="1"/>
    <cellStyle name="Hyperlink" xfId="4" builtinId="8" hidden="1"/>
    <cellStyle name="Hyperlink" xfId="6" builtinId="8" hidden="1"/>
    <cellStyle name="Normal" xfId="0" builtinId="0"/>
    <cellStyle name="Normal 2" xfId="1" xr:uid="{00000000-0005-0000-0000-000007000000}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0</xdr:rowOff>
    </xdr:from>
    <xdr:to>
      <xdr:col>8</xdr:col>
      <xdr:colOff>882904</xdr:colOff>
      <xdr:row>60</xdr:row>
      <xdr:rowOff>42672</xdr:rowOff>
    </xdr:to>
    <xdr:pic>
      <xdr:nvPicPr>
        <xdr:cNvPr id="2" name="Picture 1" descr="Percentile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7800" y="1181100"/>
          <a:ext cx="7004304" cy="964387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5</xdr:row>
      <xdr:rowOff>152400</xdr:rowOff>
    </xdr:from>
    <xdr:to>
      <xdr:col>8</xdr:col>
      <xdr:colOff>133604</xdr:colOff>
      <xdr:row>60</xdr:row>
      <xdr:rowOff>17272</xdr:rowOff>
    </xdr:to>
    <xdr:pic>
      <xdr:nvPicPr>
        <xdr:cNvPr id="17" name="Picture 16" descr="Percentile.png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1155700"/>
          <a:ext cx="7004304" cy="9643872"/>
        </a:xfrm>
        <a:prstGeom prst="rect">
          <a:avLst/>
        </a:prstGeom>
      </xdr:spPr>
    </xdr:pic>
    <xdr:clientData/>
  </xdr:twoCellAnchor>
  <xdr:twoCellAnchor>
    <xdr:from>
      <xdr:col>1</xdr:col>
      <xdr:colOff>254000</xdr:colOff>
      <xdr:row>19</xdr:row>
      <xdr:rowOff>133350</xdr:rowOff>
    </xdr:from>
    <xdr:to>
      <xdr:col>7</xdr:col>
      <xdr:colOff>307975</xdr:colOff>
      <xdr:row>55</xdr:row>
      <xdr:rowOff>63500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pSpPr/>
      </xdr:nvGrpSpPr>
      <xdr:grpSpPr>
        <a:xfrm>
          <a:off x="431800" y="3867150"/>
          <a:ext cx="5921375" cy="6788150"/>
          <a:chOff x="1079500" y="3625850"/>
          <a:chExt cx="5921375" cy="6330950"/>
        </a:xfrm>
      </xdr:grpSpPr>
      <xdr:cxnSp macro="">
        <xdr:nvCxnSpPr>
          <xdr:cNvPr id="3" name="Straight Arrow Connector 2">
            <a:extLst>
              <a:ext uri="{FF2B5EF4-FFF2-40B4-BE49-F238E27FC236}">
                <a16:creationId xmlns:a16="http://schemas.microsoft.com/office/drawing/2014/main" id="{00000000-0008-0000-0600-000003000000}"/>
              </a:ext>
            </a:extLst>
          </xdr:cNvPr>
          <xdr:cNvCxnSpPr/>
        </xdr:nvCxnSpPr>
        <xdr:spPr>
          <a:xfrm>
            <a:off x="1333500" y="6883400"/>
            <a:ext cx="1892300" cy="0"/>
          </a:xfrm>
          <a:prstGeom prst="straightConnector1">
            <a:avLst/>
          </a:prstGeom>
          <a:ln>
            <a:solidFill>
              <a:srgbClr val="FF0000"/>
            </a:solidFill>
            <a:tailEnd type="arrow"/>
          </a:ln>
        </xdr:spPr>
        <xdr:style>
          <a:lnRef idx="2">
            <a:schemeClr val="accent2"/>
          </a:lnRef>
          <a:fillRef idx="0">
            <a:schemeClr val="accent2"/>
          </a:fillRef>
          <a:effectRef idx="1">
            <a:schemeClr val="accent2"/>
          </a:effectRef>
          <a:fontRef idx="minor">
            <a:schemeClr val="tx1"/>
          </a:fontRef>
        </xdr:style>
      </xdr:cxnSp>
      <xdr:cxnSp macro="">
        <xdr:nvCxnSpPr>
          <xdr:cNvPr id="4" name="Straight Arrow Connector 3">
            <a:extLst>
              <a:ext uri="{FF2B5EF4-FFF2-40B4-BE49-F238E27FC236}">
                <a16:creationId xmlns:a16="http://schemas.microsoft.com/office/drawing/2014/main" id="{00000000-0008-0000-0600-000004000000}"/>
              </a:ext>
            </a:extLst>
          </xdr:cNvPr>
          <xdr:cNvCxnSpPr/>
        </xdr:nvCxnSpPr>
        <xdr:spPr>
          <a:xfrm flipV="1">
            <a:off x="3225800" y="6870700"/>
            <a:ext cx="0" cy="3086100"/>
          </a:xfrm>
          <a:prstGeom prst="straightConnector1">
            <a:avLst/>
          </a:prstGeom>
          <a:ln>
            <a:solidFill>
              <a:srgbClr val="FF0000"/>
            </a:solidFill>
            <a:tailEnd type="arrow"/>
          </a:ln>
        </xdr:spPr>
        <xdr:style>
          <a:lnRef idx="2">
            <a:schemeClr val="accent2"/>
          </a:lnRef>
          <a:fillRef idx="0">
            <a:schemeClr val="accent2"/>
          </a:fillRef>
          <a:effectRef idx="1">
            <a:schemeClr val="accent2"/>
          </a:effectRef>
          <a:fontRef idx="minor">
            <a:schemeClr val="tx1"/>
          </a:fontRef>
        </xdr:style>
      </xdr:cxnSp>
      <xdr:cxnSp macro="">
        <xdr:nvCxnSpPr>
          <xdr:cNvPr id="5" name="Straight Connector 4">
            <a:extLst>
              <a:ext uri="{FF2B5EF4-FFF2-40B4-BE49-F238E27FC236}">
                <a16:creationId xmlns:a16="http://schemas.microsoft.com/office/drawing/2014/main" id="{00000000-0008-0000-0600-000005000000}"/>
              </a:ext>
            </a:extLst>
          </xdr:cNvPr>
          <xdr:cNvCxnSpPr/>
        </xdr:nvCxnSpPr>
        <xdr:spPr>
          <a:xfrm flipV="1">
            <a:off x="3225800" y="6223000"/>
            <a:ext cx="635000" cy="654050"/>
          </a:xfrm>
          <a:prstGeom prst="line">
            <a:avLst/>
          </a:prstGeom>
          <a:ln>
            <a:solidFill>
              <a:srgbClr val="FF0000"/>
            </a:solidFill>
          </a:ln>
        </xdr:spPr>
        <xdr:style>
          <a:lnRef idx="2">
            <a:schemeClr val="accent2"/>
          </a:lnRef>
          <a:fillRef idx="0">
            <a:schemeClr val="accent2"/>
          </a:fillRef>
          <a:effectRef idx="1">
            <a:schemeClr val="accent2"/>
          </a:effectRef>
          <a:fontRef idx="minor">
            <a:schemeClr val="tx1"/>
          </a:fontRef>
        </xdr:style>
      </xdr:cxnSp>
      <xdr:cxnSp macro="">
        <xdr:nvCxnSpPr>
          <xdr:cNvPr id="6" name="Straight Connector 5">
            <a:extLst>
              <a:ext uri="{FF2B5EF4-FFF2-40B4-BE49-F238E27FC236}">
                <a16:creationId xmlns:a16="http://schemas.microsoft.com/office/drawing/2014/main" id="{00000000-0008-0000-0600-000006000000}"/>
              </a:ext>
            </a:extLst>
          </xdr:cNvPr>
          <xdr:cNvCxnSpPr/>
        </xdr:nvCxnSpPr>
        <xdr:spPr>
          <a:xfrm flipV="1">
            <a:off x="3843867" y="5899150"/>
            <a:ext cx="343958" cy="345017"/>
          </a:xfrm>
          <a:prstGeom prst="line">
            <a:avLst/>
          </a:prstGeom>
          <a:ln>
            <a:solidFill>
              <a:srgbClr val="FF0000"/>
            </a:solidFill>
          </a:ln>
        </xdr:spPr>
        <xdr:style>
          <a:lnRef idx="2">
            <a:schemeClr val="accent2"/>
          </a:lnRef>
          <a:fillRef idx="0">
            <a:schemeClr val="accent2"/>
          </a:fillRef>
          <a:effectRef idx="1">
            <a:schemeClr val="accent2"/>
          </a:effectRef>
          <a:fontRef idx="minor">
            <a:schemeClr val="tx1"/>
          </a:fontRef>
        </xdr:style>
      </xdr:cxnSp>
      <xdr:cxnSp macro="">
        <xdr:nvCxnSpPr>
          <xdr:cNvPr id="7" name="Straight Connector 6">
            <a:extLst>
              <a:ext uri="{FF2B5EF4-FFF2-40B4-BE49-F238E27FC236}">
                <a16:creationId xmlns:a16="http://schemas.microsoft.com/office/drawing/2014/main" id="{00000000-0008-0000-0600-000007000000}"/>
              </a:ext>
            </a:extLst>
          </xdr:cNvPr>
          <xdr:cNvCxnSpPr/>
        </xdr:nvCxnSpPr>
        <xdr:spPr>
          <a:xfrm flipV="1">
            <a:off x="4174067" y="5600700"/>
            <a:ext cx="304800" cy="304800"/>
          </a:xfrm>
          <a:prstGeom prst="line">
            <a:avLst/>
          </a:prstGeom>
          <a:ln>
            <a:solidFill>
              <a:srgbClr val="FF0000"/>
            </a:solidFill>
          </a:ln>
        </xdr:spPr>
        <xdr:style>
          <a:lnRef idx="2">
            <a:schemeClr val="accent2"/>
          </a:lnRef>
          <a:fillRef idx="0">
            <a:schemeClr val="accent2"/>
          </a:fillRef>
          <a:effectRef idx="1">
            <a:schemeClr val="accent2"/>
          </a:effectRef>
          <a:fontRef idx="minor">
            <a:schemeClr val="tx1"/>
          </a:fontRef>
        </xdr:style>
      </xdr:cxnSp>
      <xdr:cxnSp macro="">
        <xdr:nvCxnSpPr>
          <xdr:cNvPr id="8" name="Straight Connector 7">
            <a:extLst>
              <a:ext uri="{FF2B5EF4-FFF2-40B4-BE49-F238E27FC236}">
                <a16:creationId xmlns:a16="http://schemas.microsoft.com/office/drawing/2014/main" id="{00000000-0008-0000-0600-000008000000}"/>
              </a:ext>
            </a:extLst>
          </xdr:cNvPr>
          <xdr:cNvCxnSpPr/>
        </xdr:nvCxnSpPr>
        <xdr:spPr>
          <a:xfrm flipV="1">
            <a:off x="4464050" y="5304368"/>
            <a:ext cx="332316" cy="302682"/>
          </a:xfrm>
          <a:prstGeom prst="line">
            <a:avLst/>
          </a:prstGeom>
          <a:ln>
            <a:solidFill>
              <a:srgbClr val="FF0000"/>
            </a:solidFill>
          </a:ln>
        </xdr:spPr>
        <xdr:style>
          <a:lnRef idx="2">
            <a:schemeClr val="accent2"/>
          </a:lnRef>
          <a:fillRef idx="0">
            <a:schemeClr val="accent2"/>
          </a:fillRef>
          <a:effectRef idx="1">
            <a:schemeClr val="accent2"/>
          </a:effectRef>
          <a:fontRef idx="minor">
            <a:schemeClr val="tx1"/>
          </a:fontRef>
        </xdr:style>
      </xdr:cxnSp>
      <xdr:cxnSp macro="">
        <xdr:nvCxnSpPr>
          <xdr:cNvPr id="9" name="Straight Connector 8">
            <a:extLst>
              <a:ext uri="{FF2B5EF4-FFF2-40B4-BE49-F238E27FC236}">
                <a16:creationId xmlns:a16="http://schemas.microsoft.com/office/drawing/2014/main" id="{00000000-0008-0000-0600-000009000000}"/>
              </a:ext>
            </a:extLst>
          </xdr:cNvPr>
          <xdr:cNvCxnSpPr/>
        </xdr:nvCxnSpPr>
        <xdr:spPr>
          <a:xfrm flipV="1">
            <a:off x="4794250" y="5041901"/>
            <a:ext cx="315383" cy="260349"/>
          </a:xfrm>
          <a:prstGeom prst="line">
            <a:avLst/>
          </a:prstGeom>
          <a:ln>
            <a:solidFill>
              <a:srgbClr val="FF0000"/>
            </a:solidFill>
          </a:ln>
        </xdr:spPr>
        <xdr:style>
          <a:lnRef idx="2">
            <a:schemeClr val="accent2"/>
          </a:lnRef>
          <a:fillRef idx="0">
            <a:schemeClr val="accent2"/>
          </a:fillRef>
          <a:effectRef idx="1">
            <a:schemeClr val="accent2"/>
          </a:effectRef>
          <a:fontRef idx="minor">
            <a:schemeClr val="tx1"/>
          </a:fontRef>
        </xdr:style>
      </xdr:cxnSp>
      <xdr:cxnSp macro="">
        <xdr:nvCxnSpPr>
          <xdr:cNvPr id="10" name="Straight Connector 9">
            <a:extLst>
              <a:ext uri="{FF2B5EF4-FFF2-40B4-BE49-F238E27FC236}">
                <a16:creationId xmlns:a16="http://schemas.microsoft.com/office/drawing/2014/main" id="{00000000-0008-0000-0600-00000A000000}"/>
              </a:ext>
            </a:extLst>
          </xdr:cNvPr>
          <xdr:cNvCxnSpPr/>
        </xdr:nvCxnSpPr>
        <xdr:spPr>
          <a:xfrm flipV="1">
            <a:off x="5111750" y="4800600"/>
            <a:ext cx="311150" cy="241301"/>
          </a:xfrm>
          <a:prstGeom prst="line">
            <a:avLst/>
          </a:prstGeom>
          <a:ln>
            <a:solidFill>
              <a:srgbClr val="FF0000"/>
            </a:solidFill>
          </a:ln>
        </xdr:spPr>
        <xdr:style>
          <a:lnRef idx="2">
            <a:schemeClr val="accent2"/>
          </a:lnRef>
          <a:fillRef idx="0">
            <a:schemeClr val="accent2"/>
          </a:fillRef>
          <a:effectRef idx="1">
            <a:schemeClr val="accent2"/>
          </a:effectRef>
          <a:fontRef idx="minor">
            <a:schemeClr val="tx1"/>
          </a:fontRef>
        </xdr:style>
      </xdr:cxnSp>
      <xdr:cxnSp macro="">
        <xdr:nvCxnSpPr>
          <xdr:cNvPr id="11" name="Straight Connector 10">
            <a:extLst>
              <a:ext uri="{FF2B5EF4-FFF2-40B4-BE49-F238E27FC236}">
                <a16:creationId xmlns:a16="http://schemas.microsoft.com/office/drawing/2014/main" id="{00000000-0008-0000-0600-00000B000000}"/>
              </a:ext>
            </a:extLst>
          </xdr:cNvPr>
          <xdr:cNvCxnSpPr/>
        </xdr:nvCxnSpPr>
        <xdr:spPr>
          <a:xfrm flipV="1">
            <a:off x="5422900" y="4565650"/>
            <a:ext cx="323850" cy="234950"/>
          </a:xfrm>
          <a:prstGeom prst="line">
            <a:avLst/>
          </a:prstGeom>
          <a:ln>
            <a:solidFill>
              <a:srgbClr val="FF0000"/>
            </a:solidFill>
          </a:ln>
        </xdr:spPr>
        <xdr:style>
          <a:lnRef idx="2">
            <a:schemeClr val="accent2"/>
          </a:lnRef>
          <a:fillRef idx="0">
            <a:schemeClr val="accent2"/>
          </a:fillRef>
          <a:effectRef idx="1">
            <a:schemeClr val="accent2"/>
          </a:effectRef>
          <a:fontRef idx="minor">
            <a:schemeClr val="tx1"/>
          </a:fontRef>
        </xdr:style>
      </xdr:cxnSp>
      <xdr:cxnSp macro="">
        <xdr:nvCxnSpPr>
          <xdr:cNvPr id="12" name="Straight Connector 11">
            <a:extLst>
              <a:ext uri="{FF2B5EF4-FFF2-40B4-BE49-F238E27FC236}">
                <a16:creationId xmlns:a16="http://schemas.microsoft.com/office/drawing/2014/main" id="{00000000-0008-0000-0600-00000C000000}"/>
              </a:ext>
            </a:extLst>
          </xdr:cNvPr>
          <xdr:cNvCxnSpPr/>
        </xdr:nvCxnSpPr>
        <xdr:spPr>
          <a:xfrm flipV="1">
            <a:off x="5740400" y="4152900"/>
            <a:ext cx="626533" cy="414867"/>
          </a:xfrm>
          <a:prstGeom prst="line">
            <a:avLst/>
          </a:prstGeom>
          <a:ln>
            <a:solidFill>
              <a:srgbClr val="FF0000"/>
            </a:solidFill>
          </a:ln>
        </xdr:spPr>
        <xdr:style>
          <a:lnRef idx="2">
            <a:schemeClr val="accent2"/>
          </a:lnRef>
          <a:fillRef idx="0">
            <a:schemeClr val="accent2"/>
          </a:fillRef>
          <a:effectRef idx="1">
            <a:schemeClr val="accent2"/>
          </a:effectRef>
          <a:fontRef idx="minor">
            <a:schemeClr val="tx1"/>
          </a:fontRef>
        </xdr:style>
      </xdr:cxnSp>
      <xdr:cxnSp macro="">
        <xdr:nvCxnSpPr>
          <xdr:cNvPr id="13" name="Straight Connector 12">
            <a:extLst>
              <a:ext uri="{FF2B5EF4-FFF2-40B4-BE49-F238E27FC236}">
                <a16:creationId xmlns:a16="http://schemas.microsoft.com/office/drawing/2014/main" id="{00000000-0008-0000-0600-00000D000000}"/>
              </a:ext>
            </a:extLst>
          </xdr:cNvPr>
          <xdr:cNvCxnSpPr/>
        </xdr:nvCxnSpPr>
        <xdr:spPr>
          <a:xfrm flipV="1">
            <a:off x="6366933" y="3814234"/>
            <a:ext cx="436034" cy="338666"/>
          </a:xfrm>
          <a:prstGeom prst="line">
            <a:avLst/>
          </a:prstGeom>
          <a:ln>
            <a:solidFill>
              <a:srgbClr val="FF0000"/>
            </a:solidFill>
          </a:ln>
        </xdr:spPr>
        <xdr:style>
          <a:lnRef idx="2">
            <a:schemeClr val="accent2"/>
          </a:lnRef>
          <a:fillRef idx="0">
            <a:schemeClr val="accent2"/>
          </a:fillRef>
          <a:effectRef idx="1">
            <a:schemeClr val="accent2"/>
          </a:effectRef>
          <a:fontRef idx="minor">
            <a:schemeClr val="tx1"/>
          </a:fontRef>
        </xdr:style>
      </xdr:cxnSp>
      <xdr:cxnSp macro="">
        <xdr:nvCxnSpPr>
          <xdr:cNvPr id="14" name="Straight Arrow Connector 13">
            <a:extLst>
              <a:ext uri="{FF2B5EF4-FFF2-40B4-BE49-F238E27FC236}">
                <a16:creationId xmlns:a16="http://schemas.microsoft.com/office/drawing/2014/main" id="{00000000-0008-0000-0600-00000E000000}"/>
              </a:ext>
            </a:extLst>
          </xdr:cNvPr>
          <xdr:cNvCxnSpPr/>
        </xdr:nvCxnSpPr>
        <xdr:spPr>
          <a:xfrm flipV="1">
            <a:off x="6802967" y="3625850"/>
            <a:ext cx="197908" cy="189443"/>
          </a:xfrm>
          <a:prstGeom prst="straightConnector1">
            <a:avLst/>
          </a:prstGeom>
          <a:ln>
            <a:solidFill>
              <a:srgbClr val="FF0000"/>
            </a:solidFill>
            <a:tailEnd type="arrow"/>
          </a:ln>
        </xdr:spPr>
        <xdr:style>
          <a:lnRef idx="2">
            <a:schemeClr val="accent2"/>
          </a:lnRef>
          <a:fillRef idx="0">
            <a:schemeClr val="accent2"/>
          </a:fillRef>
          <a:effectRef idx="1">
            <a:schemeClr val="accent2"/>
          </a:effectRef>
          <a:fontRef idx="minor">
            <a:schemeClr val="tx1"/>
          </a:fontRef>
        </xdr:style>
      </xdr:cxnSp>
      <xdr:sp macro="" textlink="">
        <xdr:nvSpPr>
          <xdr:cNvPr id="15" name="Rounded Rectangular Callout 14">
            <a:extLst>
              <a:ext uri="{FF2B5EF4-FFF2-40B4-BE49-F238E27FC236}">
                <a16:creationId xmlns:a16="http://schemas.microsoft.com/office/drawing/2014/main" id="{00000000-0008-0000-0600-00000F000000}"/>
              </a:ext>
            </a:extLst>
          </xdr:cNvPr>
          <xdr:cNvSpPr/>
        </xdr:nvSpPr>
        <xdr:spPr>
          <a:xfrm>
            <a:off x="1079500" y="4597400"/>
            <a:ext cx="3230880" cy="685800"/>
          </a:xfrm>
          <a:prstGeom prst="wedgeRoundRectCallout">
            <a:avLst>
              <a:gd name="adj1" fmla="val 15823"/>
              <a:gd name="adj2" fmla="val 278493"/>
              <a:gd name="adj3" fmla="val 16667"/>
            </a:avLst>
          </a:prstGeom>
          <a:solidFill>
            <a:srgbClr val="008000"/>
          </a:solidFill>
          <a:ln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wrap="square"/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341770</xdr:colOff>
      <xdr:row>25</xdr:row>
      <xdr:rowOff>88900</xdr:rowOff>
    </xdr:from>
    <xdr:to>
      <xdr:col>4</xdr:col>
      <xdr:colOff>432572</xdr:colOff>
      <xdr:row>28</xdr:row>
      <xdr:rowOff>160940</xdr:rowOff>
    </xdr:to>
    <xdr:sp macro="" textlink="$M$25">
      <xdr:nvSpPr>
        <xdr:cNvPr id="16" name="TextBox 15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 txBox="1"/>
      </xdr:nvSpPr>
      <xdr:spPr>
        <a:xfrm>
          <a:off x="519570" y="4965700"/>
          <a:ext cx="2300602" cy="643540"/>
        </a:xfrm>
        <a:prstGeom prst="rect">
          <a:avLst/>
        </a:prstGeom>
        <a:solidFill>
          <a:srgbClr val="CCFFCC"/>
        </a:solidFill>
        <a:ln w="38100" cmpd="sng">
          <a:solidFill>
            <a:srgbClr val="008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fld id="{000E954C-AE9C-D545-AD01-84DC9B6748F9}" type="TxLink">
            <a:rPr lang="en-US" sz="900">
              <a:solidFill>
                <a:schemeClr val="tx1"/>
              </a:solidFill>
            </a:rPr>
            <a:pPr/>
            <a:t>Reading of the age (vartically, to the x-axis), BMI (horizontally, to the y-axis), and percentile (along the curved line) values for question #1.</a:t>
          </a:fld>
          <a:endParaRPr lang="en-US" sz="900">
            <a:solidFill>
              <a:schemeClr val="tx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ergelyagocs/Documents/Oktat&#225;s/Statisztika/3nyelv&#369;%20feladatlapok/04%20param&#233;terek/Stat_04_SAMPLE_PARAMETER_2016_X_20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"/>
      <sheetName val="1"/>
      <sheetName val="1m"/>
      <sheetName val="2"/>
      <sheetName val="2m"/>
      <sheetName val="3"/>
      <sheetName val="3m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3">
          <cell r="C3">
            <v>172</v>
          </cell>
        </row>
        <row r="4">
          <cell r="C4">
            <v>179</v>
          </cell>
        </row>
        <row r="5">
          <cell r="C5">
            <v>180</v>
          </cell>
        </row>
        <row r="6">
          <cell r="C6">
            <v>177</v>
          </cell>
        </row>
        <row r="7">
          <cell r="C7">
            <v>173</v>
          </cell>
        </row>
        <row r="8">
          <cell r="C8">
            <v>171</v>
          </cell>
        </row>
        <row r="9">
          <cell r="C9">
            <v>169</v>
          </cell>
        </row>
        <row r="10">
          <cell r="C10">
            <v>171</v>
          </cell>
        </row>
        <row r="11">
          <cell r="C11">
            <v>176</v>
          </cell>
        </row>
        <row r="12">
          <cell r="C12">
            <v>174</v>
          </cell>
        </row>
        <row r="13">
          <cell r="C13">
            <v>173</v>
          </cell>
        </row>
        <row r="14">
          <cell r="C14">
            <v>176</v>
          </cell>
        </row>
        <row r="15">
          <cell r="C15">
            <v>166</v>
          </cell>
        </row>
        <row r="16">
          <cell r="C16">
            <v>157</v>
          </cell>
        </row>
        <row r="17">
          <cell r="C17">
            <v>180</v>
          </cell>
        </row>
        <row r="18">
          <cell r="C18">
            <v>188</v>
          </cell>
        </row>
        <row r="19">
          <cell r="C19">
            <v>174</v>
          </cell>
        </row>
        <row r="20">
          <cell r="C20">
            <v>155</v>
          </cell>
        </row>
        <row r="21">
          <cell r="C21">
            <v>179</v>
          </cell>
        </row>
        <row r="22">
          <cell r="C22">
            <v>188</v>
          </cell>
        </row>
        <row r="23">
          <cell r="C23">
            <v>173</v>
          </cell>
        </row>
        <row r="24">
          <cell r="C24">
            <v>171</v>
          </cell>
        </row>
        <row r="25">
          <cell r="C25">
            <v>164</v>
          </cell>
        </row>
        <row r="26">
          <cell r="C26">
            <v>172</v>
          </cell>
        </row>
        <row r="27">
          <cell r="C27">
            <v>160</v>
          </cell>
        </row>
        <row r="28">
          <cell r="C28">
            <v>175</v>
          </cell>
        </row>
        <row r="29">
          <cell r="C29">
            <v>176</v>
          </cell>
        </row>
        <row r="30">
          <cell r="C30">
            <v>163</v>
          </cell>
        </row>
        <row r="31">
          <cell r="C31">
            <v>156</v>
          </cell>
        </row>
        <row r="32">
          <cell r="C32">
            <v>183</v>
          </cell>
        </row>
        <row r="33">
          <cell r="C33">
            <v>160</v>
          </cell>
        </row>
        <row r="34">
          <cell r="C34">
            <v>169</v>
          </cell>
        </row>
        <row r="35">
          <cell r="C35">
            <v>160</v>
          </cell>
        </row>
        <row r="36">
          <cell r="C36">
            <v>166</v>
          </cell>
        </row>
        <row r="37">
          <cell r="C37">
            <v>163</v>
          </cell>
        </row>
        <row r="38">
          <cell r="C38">
            <v>179</v>
          </cell>
        </row>
        <row r="39">
          <cell r="C39">
            <v>162</v>
          </cell>
        </row>
        <row r="40">
          <cell r="C40">
            <v>165</v>
          </cell>
        </row>
        <row r="41">
          <cell r="C41">
            <v>173</v>
          </cell>
        </row>
        <row r="42">
          <cell r="C42">
            <v>160</v>
          </cell>
        </row>
        <row r="43">
          <cell r="C43">
            <v>177</v>
          </cell>
        </row>
        <row r="44">
          <cell r="C44">
            <v>179</v>
          </cell>
        </row>
        <row r="45">
          <cell r="C45">
            <v>171</v>
          </cell>
        </row>
        <row r="46">
          <cell r="C46">
            <v>165</v>
          </cell>
        </row>
        <row r="47">
          <cell r="C47">
            <v>181</v>
          </cell>
        </row>
        <row r="48">
          <cell r="C48">
            <v>170</v>
          </cell>
        </row>
        <row r="49">
          <cell r="C49">
            <v>178</v>
          </cell>
        </row>
        <row r="50">
          <cell r="C50">
            <v>180</v>
          </cell>
        </row>
        <row r="51">
          <cell r="C51">
            <v>168</v>
          </cell>
        </row>
        <row r="52">
          <cell r="C52">
            <v>180</v>
          </cell>
        </row>
        <row r="53">
          <cell r="C53">
            <v>177</v>
          </cell>
        </row>
        <row r="54">
          <cell r="C54">
            <v>174</v>
          </cell>
        </row>
        <row r="55">
          <cell r="C55">
            <v>164</v>
          </cell>
        </row>
        <row r="56">
          <cell r="C56">
            <v>167</v>
          </cell>
        </row>
        <row r="57">
          <cell r="C57">
            <v>196</v>
          </cell>
        </row>
        <row r="58">
          <cell r="C58">
            <v>175</v>
          </cell>
        </row>
        <row r="59">
          <cell r="C59">
            <v>175</v>
          </cell>
        </row>
        <row r="60">
          <cell r="C60">
            <v>183</v>
          </cell>
        </row>
        <row r="61">
          <cell r="C61">
            <v>158</v>
          </cell>
        </row>
        <row r="62">
          <cell r="C62">
            <v>176</v>
          </cell>
        </row>
        <row r="63">
          <cell r="C63">
            <v>173</v>
          </cell>
        </row>
        <row r="64">
          <cell r="C64">
            <v>167</v>
          </cell>
        </row>
        <row r="65">
          <cell r="C65">
            <v>183</v>
          </cell>
        </row>
        <row r="66">
          <cell r="C66">
            <v>175</v>
          </cell>
        </row>
        <row r="67">
          <cell r="C67">
            <v>168</v>
          </cell>
        </row>
        <row r="68">
          <cell r="C68">
            <v>167</v>
          </cell>
        </row>
        <row r="69">
          <cell r="C69">
            <v>177</v>
          </cell>
        </row>
        <row r="70">
          <cell r="C70">
            <v>166</v>
          </cell>
        </row>
        <row r="71">
          <cell r="C71">
            <v>179</v>
          </cell>
        </row>
        <row r="72">
          <cell r="C72">
            <v>177</v>
          </cell>
        </row>
        <row r="73">
          <cell r="C73">
            <v>183</v>
          </cell>
        </row>
        <row r="74">
          <cell r="C74">
            <v>163</v>
          </cell>
        </row>
        <row r="75">
          <cell r="C75">
            <v>168</v>
          </cell>
        </row>
        <row r="76">
          <cell r="C76">
            <v>178</v>
          </cell>
        </row>
        <row r="77">
          <cell r="C77">
            <v>167</v>
          </cell>
        </row>
        <row r="78">
          <cell r="C78">
            <v>174</v>
          </cell>
        </row>
        <row r="79">
          <cell r="C79">
            <v>161</v>
          </cell>
        </row>
        <row r="80">
          <cell r="C80">
            <v>164</v>
          </cell>
        </row>
        <row r="81">
          <cell r="C81">
            <v>166</v>
          </cell>
        </row>
        <row r="82">
          <cell r="C82">
            <v>163</v>
          </cell>
        </row>
        <row r="83">
          <cell r="C83">
            <v>180</v>
          </cell>
        </row>
        <row r="84">
          <cell r="C84">
            <v>180</v>
          </cell>
        </row>
        <row r="85">
          <cell r="C85">
            <v>172</v>
          </cell>
        </row>
        <row r="86">
          <cell r="C86">
            <v>167</v>
          </cell>
        </row>
        <row r="87">
          <cell r="C87">
            <v>174</v>
          </cell>
        </row>
        <row r="88">
          <cell r="C88">
            <v>161</v>
          </cell>
        </row>
        <row r="89">
          <cell r="C89">
            <v>173</v>
          </cell>
        </row>
        <row r="90">
          <cell r="C90">
            <v>176</v>
          </cell>
        </row>
        <row r="91">
          <cell r="C91">
            <v>165</v>
          </cell>
        </row>
        <row r="92">
          <cell r="C92">
            <v>163</v>
          </cell>
        </row>
        <row r="93">
          <cell r="C93">
            <v>176</v>
          </cell>
        </row>
        <row r="94">
          <cell r="C94">
            <v>160</v>
          </cell>
        </row>
        <row r="95">
          <cell r="C95">
            <v>178</v>
          </cell>
        </row>
        <row r="96">
          <cell r="C96">
            <v>177</v>
          </cell>
        </row>
        <row r="97">
          <cell r="C97">
            <v>170</v>
          </cell>
        </row>
        <row r="98">
          <cell r="C98">
            <v>148</v>
          </cell>
        </row>
        <row r="99">
          <cell r="C99">
            <v>169</v>
          </cell>
        </row>
        <row r="100">
          <cell r="C100">
            <v>167</v>
          </cell>
        </row>
        <row r="101">
          <cell r="C101">
            <v>189</v>
          </cell>
        </row>
        <row r="102">
          <cell r="C102">
            <v>164</v>
          </cell>
        </row>
        <row r="103">
          <cell r="C103">
            <v>172</v>
          </cell>
        </row>
        <row r="104">
          <cell r="C104">
            <v>175</v>
          </cell>
        </row>
        <row r="105">
          <cell r="C105">
            <v>183</v>
          </cell>
        </row>
        <row r="106">
          <cell r="C106">
            <v>169</v>
          </cell>
        </row>
        <row r="107">
          <cell r="C107">
            <v>172</v>
          </cell>
        </row>
        <row r="108">
          <cell r="C108">
            <v>166</v>
          </cell>
        </row>
        <row r="109">
          <cell r="C109">
            <v>174</v>
          </cell>
        </row>
        <row r="110">
          <cell r="C110">
            <v>159</v>
          </cell>
        </row>
        <row r="111">
          <cell r="C111">
            <v>157</v>
          </cell>
        </row>
        <row r="112">
          <cell r="C112">
            <v>167</v>
          </cell>
        </row>
        <row r="113">
          <cell r="C113">
            <v>182</v>
          </cell>
        </row>
        <row r="114">
          <cell r="C114">
            <v>150</v>
          </cell>
        </row>
        <row r="115">
          <cell r="C115">
            <v>178</v>
          </cell>
        </row>
        <row r="116">
          <cell r="C116">
            <v>174</v>
          </cell>
        </row>
        <row r="117">
          <cell r="C117">
            <v>165</v>
          </cell>
        </row>
        <row r="118">
          <cell r="C118">
            <v>178</v>
          </cell>
        </row>
        <row r="119">
          <cell r="C119">
            <v>161</v>
          </cell>
        </row>
        <row r="120">
          <cell r="C120">
            <v>180</v>
          </cell>
        </row>
        <row r="121">
          <cell r="C121">
            <v>166</v>
          </cell>
        </row>
        <row r="122">
          <cell r="C122">
            <v>175</v>
          </cell>
        </row>
        <row r="123">
          <cell r="C123">
            <v>169</v>
          </cell>
        </row>
        <row r="124">
          <cell r="C124">
            <v>167</v>
          </cell>
        </row>
        <row r="125">
          <cell r="C125">
            <v>182</v>
          </cell>
        </row>
        <row r="126">
          <cell r="C126">
            <v>166</v>
          </cell>
        </row>
        <row r="127">
          <cell r="C127">
            <v>176</v>
          </cell>
        </row>
        <row r="128">
          <cell r="C128">
            <v>165</v>
          </cell>
        </row>
        <row r="129">
          <cell r="C129">
            <v>190</v>
          </cell>
        </row>
        <row r="130">
          <cell r="C130">
            <v>164</v>
          </cell>
        </row>
        <row r="131">
          <cell r="C131">
            <v>182</v>
          </cell>
        </row>
        <row r="132">
          <cell r="C132">
            <v>189</v>
          </cell>
        </row>
        <row r="133">
          <cell r="C133">
            <v>162</v>
          </cell>
        </row>
        <row r="134">
          <cell r="C134">
            <v>188</v>
          </cell>
        </row>
        <row r="135">
          <cell r="C135">
            <v>168</v>
          </cell>
        </row>
        <row r="136">
          <cell r="C136">
            <v>178</v>
          </cell>
        </row>
        <row r="137">
          <cell r="C137">
            <v>184</v>
          </cell>
        </row>
        <row r="138">
          <cell r="C138">
            <v>169</v>
          </cell>
        </row>
        <row r="139">
          <cell r="C139">
            <v>178</v>
          </cell>
        </row>
        <row r="140">
          <cell r="C140">
            <v>165</v>
          </cell>
        </row>
        <row r="141">
          <cell r="C141">
            <v>177</v>
          </cell>
        </row>
        <row r="142">
          <cell r="C142">
            <v>156</v>
          </cell>
        </row>
        <row r="143">
          <cell r="C143">
            <v>181</v>
          </cell>
        </row>
        <row r="144">
          <cell r="C144">
            <v>170</v>
          </cell>
        </row>
        <row r="145">
          <cell r="C145">
            <v>172</v>
          </cell>
        </row>
        <row r="146">
          <cell r="C146">
            <v>161</v>
          </cell>
        </row>
        <row r="147">
          <cell r="C147">
            <v>175</v>
          </cell>
        </row>
        <row r="148">
          <cell r="C148">
            <v>183</v>
          </cell>
        </row>
        <row r="149">
          <cell r="C149">
            <v>174</v>
          </cell>
        </row>
        <row r="150">
          <cell r="C150">
            <v>170</v>
          </cell>
        </row>
        <row r="151">
          <cell r="C151">
            <v>184</v>
          </cell>
        </row>
        <row r="152">
          <cell r="C152">
            <v>184</v>
          </cell>
        </row>
        <row r="153">
          <cell r="C153">
            <v>174</v>
          </cell>
        </row>
        <row r="154">
          <cell r="C154">
            <v>164</v>
          </cell>
        </row>
        <row r="155">
          <cell r="C155">
            <v>173</v>
          </cell>
        </row>
        <row r="156">
          <cell r="C156">
            <v>159</v>
          </cell>
        </row>
        <row r="157">
          <cell r="C157">
            <v>164</v>
          </cell>
        </row>
        <row r="158">
          <cell r="C158">
            <v>166</v>
          </cell>
        </row>
        <row r="159">
          <cell r="C159">
            <v>179</v>
          </cell>
        </row>
        <row r="160">
          <cell r="C160">
            <v>169</v>
          </cell>
        </row>
        <row r="161">
          <cell r="C161">
            <v>171</v>
          </cell>
        </row>
        <row r="162">
          <cell r="C162">
            <v>170</v>
          </cell>
        </row>
        <row r="163">
          <cell r="C163">
            <v>190</v>
          </cell>
        </row>
        <row r="164">
          <cell r="C164">
            <v>170</v>
          </cell>
        </row>
        <row r="165">
          <cell r="C165">
            <v>174</v>
          </cell>
        </row>
        <row r="166">
          <cell r="C166">
            <v>171</v>
          </cell>
        </row>
        <row r="167">
          <cell r="C167">
            <v>173</v>
          </cell>
        </row>
        <row r="168">
          <cell r="C168">
            <v>184</v>
          </cell>
        </row>
        <row r="169">
          <cell r="C169">
            <v>173</v>
          </cell>
        </row>
        <row r="170">
          <cell r="C170">
            <v>176</v>
          </cell>
        </row>
        <row r="171">
          <cell r="C171">
            <v>171</v>
          </cell>
        </row>
        <row r="172">
          <cell r="C172">
            <v>183</v>
          </cell>
        </row>
        <row r="173">
          <cell r="C173">
            <v>161</v>
          </cell>
        </row>
        <row r="174">
          <cell r="C174">
            <v>172</v>
          </cell>
        </row>
        <row r="175">
          <cell r="C175">
            <v>167</v>
          </cell>
        </row>
        <row r="176">
          <cell r="C176">
            <v>175</v>
          </cell>
        </row>
        <row r="177">
          <cell r="C177">
            <v>165</v>
          </cell>
        </row>
        <row r="178">
          <cell r="C178">
            <v>173</v>
          </cell>
        </row>
        <row r="179">
          <cell r="C179">
            <v>170</v>
          </cell>
        </row>
        <row r="180">
          <cell r="C180">
            <v>172</v>
          </cell>
        </row>
        <row r="181">
          <cell r="C181">
            <v>173</v>
          </cell>
        </row>
        <row r="182">
          <cell r="C182">
            <v>168</v>
          </cell>
        </row>
        <row r="183">
          <cell r="C183">
            <v>169</v>
          </cell>
        </row>
        <row r="184">
          <cell r="C184">
            <v>177</v>
          </cell>
        </row>
        <row r="185">
          <cell r="C185">
            <v>165</v>
          </cell>
        </row>
        <row r="186">
          <cell r="C186">
            <v>170</v>
          </cell>
        </row>
        <row r="187">
          <cell r="C187">
            <v>159</v>
          </cell>
        </row>
        <row r="188">
          <cell r="C188">
            <v>150</v>
          </cell>
        </row>
        <row r="189">
          <cell r="C189">
            <v>166</v>
          </cell>
        </row>
        <row r="190">
          <cell r="C190">
            <v>179</v>
          </cell>
        </row>
        <row r="191">
          <cell r="C191">
            <v>181</v>
          </cell>
        </row>
        <row r="192">
          <cell r="C192">
            <v>169</v>
          </cell>
        </row>
        <row r="193">
          <cell r="C193">
            <v>182</v>
          </cell>
        </row>
        <row r="194">
          <cell r="C194">
            <v>176</v>
          </cell>
        </row>
        <row r="195">
          <cell r="C195">
            <v>162</v>
          </cell>
        </row>
        <row r="196">
          <cell r="C196">
            <v>182</v>
          </cell>
        </row>
        <row r="197">
          <cell r="C197">
            <v>185</v>
          </cell>
        </row>
        <row r="198">
          <cell r="C198">
            <v>168</v>
          </cell>
        </row>
        <row r="199">
          <cell r="C199">
            <v>171</v>
          </cell>
        </row>
        <row r="200">
          <cell r="C200">
            <v>176</v>
          </cell>
        </row>
        <row r="201">
          <cell r="C201">
            <v>173</v>
          </cell>
        </row>
        <row r="202">
          <cell r="C202">
            <v>166</v>
          </cell>
        </row>
      </sheetData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00FF"/>
  </sheetPr>
  <dimension ref="A1:O101"/>
  <sheetViews>
    <sheetView tabSelected="1" workbookViewId="0">
      <selection activeCell="D2" sqref="D2"/>
    </sheetView>
  </sheetViews>
  <sheetFormatPr baseColWidth="10" defaultColWidth="0" defaultRowHeight="14" customHeight="1" zeroHeight="1" x14ac:dyDescent="0.2"/>
  <cols>
    <col min="1" max="1" width="8.6640625" style="2" customWidth="1"/>
    <col min="2" max="2" width="3.1640625" style="2" bestFit="1" customWidth="1"/>
    <col min="3" max="3" width="36.83203125" style="14" customWidth="1"/>
    <col min="4" max="4" width="8.83203125" style="2" customWidth="1"/>
    <col min="5" max="12" width="8.6640625" style="2" customWidth="1"/>
    <col min="13" max="13" width="41.6640625" style="14" hidden="1"/>
    <col min="14" max="14" width="44.6640625" style="6" hidden="1"/>
    <col min="15" max="15" width="43.1640625" style="7" hidden="1"/>
    <col min="16" max="16384" width="10.83203125" style="2" hidden="1"/>
  </cols>
  <sheetData>
    <row r="1" spans="1:15" ht="15" x14ac:dyDescent="0.2">
      <c r="A1" s="1"/>
      <c r="B1" s="1"/>
      <c r="C1" s="10"/>
      <c r="D1" s="1"/>
      <c r="E1" s="1"/>
      <c r="F1" s="1"/>
      <c r="G1" s="1"/>
      <c r="H1" s="1"/>
      <c r="I1" s="1"/>
      <c r="J1" s="1"/>
      <c r="K1" s="1"/>
      <c r="L1" s="1"/>
    </row>
    <row r="2" spans="1:15" ht="44" customHeight="1" x14ac:dyDescent="0.2">
      <c r="A2" s="1"/>
      <c r="B2" s="19" t="s">
        <v>10</v>
      </c>
      <c r="C2" s="20"/>
      <c r="D2" s="15" t="s">
        <v>11</v>
      </c>
      <c r="E2" s="1"/>
      <c r="F2" s="1"/>
      <c r="G2" s="1"/>
      <c r="H2" s="1"/>
      <c r="I2" s="1"/>
      <c r="J2" s="1"/>
      <c r="K2" s="1"/>
      <c r="L2" s="1"/>
      <c r="M2" s="14" t="s">
        <v>12</v>
      </c>
      <c r="N2" s="6" t="s">
        <v>13</v>
      </c>
      <c r="O2" s="7" t="s">
        <v>11</v>
      </c>
    </row>
    <row r="3" spans="1:15" ht="48" x14ac:dyDescent="0.2">
      <c r="A3" s="1"/>
      <c r="B3" s="1"/>
      <c r="C3" s="10" t="str">
        <f>IF($D$2=$M$2,M3,IF($D$2=$N$2,N3,O3))</f>
        <v>Created by: Gergely AGÓCS PhD (Please send comments and reflections (e.g. on possible errors) to: gergelyagocs at gmail com)</v>
      </c>
      <c r="D3" s="1"/>
      <c r="E3" s="1"/>
      <c r="F3" s="1"/>
      <c r="G3" s="1"/>
      <c r="H3" s="1"/>
      <c r="I3" s="1"/>
      <c r="J3" s="1"/>
      <c r="K3" s="1"/>
      <c r="L3" s="1"/>
      <c r="M3" s="14" t="s">
        <v>14</v>
      </c>
      <c r="N3" s="6" t="s">
        <v>15</v>
      </c>
      <c r="O3" s="7" t="s">
        <v>16</v>
      </c>
    </row>
    <row r="4" spans="1:15" ht="16" x14ac:dyDescent="0.2">
      <c r="A4" s="11"/>
      <c r="B4" s="11"/>
      <c r="C4" s="18"/>
      <c r="D4" s="21"/>
      <c r="E4" s="11"/>
      <c r="F4" s="1"/>
      <c r="G4" s="1"/>
      <c r="H4" s="1"/>
      <c r="I4" s="1"/>
      <c r="J4" s="1"/>
      <c r="K4" s="1"/>
      <c r="L4" s="1"/>
      <c r="M4" s="14" t="s">
        <v>17</v>
      </c>
      <c r="N4" s="6" t="s">
        <v>18</v>
      </c>
      <c r="O4" s="7" t="s">
        <v>19</v>
      </c>
    </row>
    <row r="5" spans="1:15" ht="16" x14ac:dyDescent="0.2">
      <c r="A5" s="11"/>
      <c r="B5" s="16"/>
      <c r="C5" s="18"/>
      <c r="D5" s="18"/>
      <c r="E5" s="11"/>
      <c r="F5" s="1"/>
      <c r="G5" s="1"/>
      <c r="H5" s="1"/>
      <c r="I5" s="1"/>
      <c r="J5" s="1"/>
      <c r="K5" s="1"/>
      <c r="L5" s="1"/>
      <c r="M5" s="14" t="s">
        <v>20</v>
      </c>
      <c r="N5" s="6" t="s">
        <v>21</v>
      </c>
      <c r="O5" s="7" t="s">
        <v>22</v>
      </c>
    </row>
    <row r="6" spans="1:15" ht="32" x14ac:dyDescent="0.2">
      <c r="A6" s="11"/>
      <c r="B6" s="16"/>
      <c r="C6" s="18"/>
      <c r="D6" s="18"/>
      <c r="E6" s="11"/>
      <c r="F6" s="1"/>
      <c r="G6" s="1"/>
      <c r="H6" s="1"/>
      <c r="I6" s="1"/>
      <c r="J6" s="1"/>
      <c r="K6" s="1"/>
      <c r="L6" s="1"/>
      <c r="M6" s="14" t="s">
        <v>23</v>
      </c>
      <c r="N6" s="6" t="s">
        <v>24</v>
      </c>
      <c r="O6" s="7" t="s">
        <v>25</v>
      </c>
    </row>
    <row r="7" spans="1:15" ht="16" x14ac:dyDescent="0.2">
      <c r="A7" s="11"/>
      <c r="B7" s="16"/>
      <c r="C7" s="18"/>
      <c r="D7" s="18"/>
      <c r="E7" s="11"/>
      <c r="F7" s="1"/>
      <c r="G7" s="1"/>
      <c r="H7" s="1"/>
      <c r="I7" s="1"/>
      <c r="J7" s="1"/>
      <c r="K7" s="1"/>
      <c r="L7" s="1"/>
      <c r="M7" s="14" t="s">
        <v>26</v>
      </c>
      <c r="N7" s="6" t="s">
        <v>27</v>
      </c>
      <c r="O7" s="7" t="s">
        <v>28</v>
      </c>
    </row>
    <row r="8" spans="1:15" ht="32" x14ac:dyDescent="0.2">
      <c r="A8" s="11"/>
      <c r="B8" s="16"/>
      <c r="C8" s="18"/>
      <c r="D8" s="18"/>
      <c r="E8" s="11"/>
      <c r="F8" s="1"/>
      <c r="G8" s="1"/>
      <c r="H8" s="1"/>
      <c r="I8" s="1"/>
      <c r="J8" s="1"/>
      <c r="K8" s="1"/>
      <c r="L8" s="1"/>
      <c r="M8" s="14" t="s">
        <v>29</v>
      </c>
      <c r="N8" s="6" t="s">
        <v>30</v>
      </c>
      <c r="O8" s="7" t="s">
        <v>31</v>
      </c>
    </row>
    <row r="9" spans="1:15" ht="32" x14ac:dyDescent="0.2">
      <c r="A9" s="11"/>
      <c r="B9" s="16"/>
      <c r="C9" s="18"/>
      <c r="D9" s="18"/>
      <c r="E9" s="11"/>
      <c r="F9" s="1"/>
      <c r="G9" s="1"/>
      <c r="H9" s="1"/>
      <c r="I9" s="1"/>
      <c r="J9" s="1"/>
      <c r="K9" s="1"/>
      <c r="L9" s="1"/>
      <c r="M9" s="14" t="s">
        <v>32</v>
      </c>
      <c r="N9" s="6" t="s">
        <v>33</v>
      </c>
      <c r="O9" s="7" t="s">
        <v>34</v>
      </c>
    </row>
    <row r="10" spans="1:15" ht="32" x14ac:dyDescent="0.2">
      <c r="A10" s="11"/>
      <c r="B10" s="16"/>
      <c r="C10" s="18"/>
      <c r="D10" s="18"/>
      <c r="E10" s="11"/>
      <c r="F10" s="1"/>
      <c r="G10" s="1"/>
      <c r="H10" s="1"/>
      <c r="I10" s="1"/>
      <c r="J10" s="1"/>
      <c r="K10" s="1"/>
      <c r="L10" s="1"/>
      <c r="M10" s="14" t="s">
        <v>35</v>
      </c>
      <c r="N10" s="6" t="s">
        <v>36</v>
      </c>
      <c r="O10" s="7" t="s">
        <v>37</v>
      </c>
    </row>
    <row r="11" spans="1:15" ht="48" x14ac:dyDescent="0.2">
      <c r="A11" s="11"/>
      <c r="B11" s="16"/>
      <c r="C11" s="18"/>
      <c r="D11" s="18"/>
      <c r="E11" s="11"/>
      <c r="F11" s="1"/>
      <c r="G11" s="1"/>
      <c r="H11" s="1"/>
      <c r="I11" s="1"/>
      <c r="J11" s="1"/>
      <c r="K11" s="1"/>
      <c r="L11" s="1"/>
      <c r="M11" s="14" t="s">
        <v>38</v>
      </c>
      <c r="N11" s="6" t="s">
        <v>39</v>
      </c>
      <c r="O11" s="7" t="s">
        <v>40</v>
      </c>
    </row>
    <row r="12" spans="1:15" ht="48" x14ac:dyDescent="0.2">
      <c r="A12" s="11"/>
      <c r="B12" s="16"/>
      <c r="C12" s="18"/>
      <c r="D12" s="18"/>
      <c r="E12" s="11"/>
      <c r="F12" s="1"/>
      <c r="G12" s="1"/>
      <c r="H12" s="1"/>
      <c r="I12" s="1"/>
      <c r="J12" s="1"/>
      <c r="K12" s="1"/>
      <c r="L12" s="1"/>
      <c r="M12" s="14" t="s">
        <v>41</v>
      </c>
      <c r="N12" s="6" t="s">
        <v>42</v>
      </c>
      <c r="O12" s="7" t="s">
        <v>43</v>
      </c>
    </row>
    <row r="13" spans="1:15" ht="32" x14ac:dyDescent="0.2">
      <c r="A13" s="11"/>
      <c r="B13" s="16"/>
      <c r="C13" s="18"/>
      <c r="D13" s="18"/>
      <c r="E13" s="11"/>
      <c r="F13" s="1"/>
      <c r="G13" s="1"/>
      <c r="H13" s="1"/>
      <c r="I13" s="1"/>
      <c r="J13" s="1"/>
      <c r="K13" s="1"/>
      <c r="L13" s="1"/>
      <c r="M13" s="14" t="s">
        <v>44</v>
      </c>
      <c r="N13" s="6" t="s">
        <v>45</v>
      </c>
      <c r="O13" s="7" t="s">
        <v>46</v>
      </c>
    </row>
    <row r="14" spans="1:15" ht="16" x14ac:dyDescent="0.2">
      <c r="A14" s="11"/>
      <c r="B14" s="16"/>
      <c r="C14" s="18"/>
      <c r="D14" s="18"/>
      <c r="E14" s="11"/>
      <c r="F14" s="1"/>
      <c r="G14" s="1"/>
      <c r="H14" s="1"/>
      <c r="I14" s="1"/>
      <c r="J14" s="1"/>
      <c r="K14" s="1"/>
      <c r="L14" s="1"/>
      <c r="M14" s="14" t="s">
        <v>47</v>
      </c>
      <c r="N14" s="6" t="s">
        <v>48</v>
      </c>
      <c r="O14" s="7" t="s">
        <v>49</v>
      </c>
    </row>
    <row r="15" spans="1:15" ht="16" x14ac:dyDescent="0.2">
      <c r="A15" s="11"/>
      <c r="B15" s="16"/>
      <c r="C15" s="18"/>
      <c r="D15" s="18"/>
      <c r="E15" s="11"/>
      <c r="F15" s="1"/>
      <c r="G15" s="1"/>
      <c r="H15" s="1"/>
      <c r="I15" s="1"/>
      <c r="J15" s="1"/>
      <c r="K15" s="1"/>
      <c r="L15" s="1"/>
      <c r="M15" s="14" t="s">
        <v>50</v>
      </c>
      <c r="N15" s="6" t="s">
        <v>51</v>
      </c>
      <c r="O15" s="7" t="s">
        <v>52</v>
      </c>
    </row>
    <row r="16" spans="1:15" ht="32" x14ac:dyDescent="0.2">
      <c r="A16" s="11"/>
      <c r="B16" s="16"/>
      <c r="C16" s="18"/>
      <c r="D16" s="18"/>
      <c r="E16" s="11"/>
      <c r="F16" s="1"/>
      <c r="G16" s="1"/>
      <c r="H16" s="1"/>
      <c r="I16" s="1"/>
      <c r="J16" s="1"/>
      <c r="K16" s="1"/>
      <c r="L16" s="1"/>
      <c r="M16" s="14" t="s">
        <v>53</v>
      </c>
      <c r="N16" s="6" t="s">
        <v>54</v>
      </c>
      <c r="O16" s="7" t="s">
        <v>55</v>
      </c>
    </row>
    <row r="17" spans="1:15" ht="32" x14ac:dyDescent="0.2">
      <c r="A17" s="11"/>
      <c r="B17" s="16"/>
      <c r="C17" s="18"/>
      <c r="D17" s="18"/>
      <c r="E17" s="11"/>
      <c r="F17" s="1"/>
      <c r="G17" s="1"/>
      <c r="H17" s="1"/>
      <c r="I17" s="1"/>
      <c r="J17" s="1"/>
      <c r="K17" s="1"/>
      <c r="L17" s="1"/>
      <c r="M17" s="14" t="s">
        <v>56</v>
      </c>
      <c r="N17" s="6" t="s">
        <v>57</v>
      </c>
      <c r="O17" s="7" t="s">
        <v>58</v>
      </c>
    </row>
    <row r="18" spans="1:15" ht="32" x14ac:dyDescent="0.2">
      <c r="A18" s="11"/>
      <c r="B18" s="16"/>
      <c r="C18" s="18"/>
      <c r="D18" s="18"/>
      <c r="E18" s="11"/>
      <c r="F18" s="1"/>
      <c r="G18" s="1"/>
      <c r="H18" s="1"/>
      <c r="I18" s="1"/>
      <c r="J18" s="1"/>
      <c r="K18" s="1"/>
      <c r="L18" s="1"/>
      <c r="M18" s="14" t="s">
        <v>59</v>
      </c>
      <c r="N18" s="3" t="s">
        <v>60</v>
      </c>
      <c r="O18" s="4" t="s">
        <v>61</v>
      </c>
    </row>
    <row r="19" spans="1:15" ht="16" x14ac:dyDescent="0.2">
      <c r="A19" s="11"/>
      <c r="B19" s="16"/>
      <c r="C19" s="18"/>
      <c r="D19" s="18"/>
      <c r="E19" s="11"/>
      <c r="F19" s="1"/>
      <c r="G19" s="1"/>
      <c r="H19" s="1"/>
      <c r="I19" s="1"/>
      <c r="J19" s="1"/>
      <c r="K19" s="1"/>
      <c r="L19" s="1"/>
      <c r="M19" s="14" t="s">
        <v>62</v>
      </c>
      <c r="N19" s="3" t="s">
        <v>63</v>
      </c>
      <c r="O19" s="4" t="s">
        <v>64</v>
      </c>
    </row>
    <row r="20" spans="1:15" ht="15" x14ac:dyDescent="0.2">
      <c r="A20" s="11"/>
      <c r="B20" s="16"/>
      <c r="C20" s="18"/>
      <c r="D20" s="18"/>
      <c r="E20" s="11"/>
      <c r="F20" s="1"/>
      <c r="G20" s="1"/>
      <c r="H20" s="1"/>
      <c r="I20" s="1"/>
      <c r="J20" s="1"/>
      <c r="K20" s="1"/>
      <c r="L20" s="1"/>
      <c r="M20" s="2"/>
      <c r="N20" s="3"/>
      <c r="O20" s="4"/>
    </row>
    <row r="21" spans="1:15" ht="15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2"/>
      <c r="N21" s="3"/>
      <c r="O21" s="4"/>
    </row>
    <row r="22" spans="1:15" ht="15" hidden="1" x14ac:dyDescent="0.2">
      <c r="C22" s="2"/>
      <c r="M22" s="2"/>
      <c r="N22" s="3"/>
      <c r="O22" s="4"/>
    </row>
    <row r="23" spans="1:15" ht="15" hidden="1" x14ac:dyDescent="0.2">
      <c r="C23" s="2"/>
      <c r="M23" s="2"/>
      <c r="N23" s="3"/>
      <c r="O23" s="4"/>
    </row>
    <row r="24" spans="1:15" ht="15" hidden="1" x14ac:dyDescent="0.2">
      <c r="C24" s="2"/>
      <c r="M24" s="2"/>
      <c r="N24" s="3"/>
      <c r="O24" s="4"/>
    </row>
    <row r="25" spans="1:15" ht="15" hidden="1" x14ac:dyDescent="0.2">
      <c r="C25" s="2"/>
      <c r="M25" s="2"/>
      <c r="N25" s="3"/>
      <c r="O25" s="4"/>
    </row>
    <row r="26" spans="1:15" ht="15" hidden="1" x14ac:dyDescent="0.2">
      <c r="C26" s="2"/>
      <c r="M26" s="2"/>
      <c r="N26" s="3"/>
      <c r="O26" s="4"/>
    </row>
    <row r="27" spans="1:15" ht="15" hidden="1" x14ac:dyDescent="0.2">
      <c r="C27" s="2"/>
      <c r="M27" s="2"/>
      <c r="N27" s="3"/>
      <c r="O27" s="4"/>
    </row>
    <row r="28" spans="1:15" ht="15" hidden="1" x14ac:dyDescent="0.2">
      <c r="C28" s="2"/>
      <c r="M28" s="2"/>
      <c r="N28" s="3"/>
      <c r="O28" s="4"/>
    </row>
    <row r="29" spans="1:15" ht="15" hidden="1" x14ac:dyDescent="0.2">
      <c r="C29" s="2"/>
      <c r="M29" s="2"/>
      <c r="N29" s="3"/>
      <c r="O29" s="4"/>
    </row>
    <row r="30" spans="1:15" ht="15" hidden="1" x14ac:dyDescent="0.2">
      <c r="C30" s="2"/>
      <c r="M30" s="2"/>
      <c r="N30" s="3"/>
      <c r="O30" s="4"/>
    </row>
    <row r="31" spans="1:15" ht="15" hidden="1" x14ac:dyDescent="0.2">
      <c r="C31" s="2"/>
      <c r="M31" s="2"/>
      <c r="N31" s="3"/>
      <c r="O31" s="4"/>
    </row>
    <row r="32" spans="1:15" ht="15" hidden="1" x14ac:dyDescent="0.2">
      <c r="C32" s="2"/>
      <c r="M32" s="2"/>
      <c r="N32" s="3"/>
      <c r="O32" s="4"/>
    </row>
    <row r="33" spans="3:15" ht="15" hidden="1" x14ac:dyDescent="0.2">
      <c r="C33" s="2"/>
      <c r="M33" s="2"/>
      <c r="N33" s="3"/>
      <c r="O33" s="4"/>
    </row>
    <row r="34" spans="3:15" ht="15" hidden="1" x14ac:dyDescent="0.2">
      <c r="C34" s="2"/>
      <c r="M34" s="2"/>
      <c r="N34" s="3"/>
      <c r="O34" s="4"/>
    </row>
    <row r="35" spans="3:15" ht="15" hidden="1" x14ac:dyDescent="0.2">
      <c r="C35" s="2"/>
      <c r="M35" s="2"/>
      <c r="N35" s="3"/>
      <c r="O35" s="4"/>
    </row>
    <row r="36" spans="3:15" ht="15" hidden="1" x14ac:dyDescent="0.2">
      <c r="C36" s="2"/>
      <c r="M36" s="2"/>
      <c r="N36" s="3"/>
      <c r="O36" s="4"/>
    </row>
    <row r="37" spans="3:15" ht="15" hidden="1" x14ac:dyDescent="0.2">
      <c r="C37" s="2"/>
      <c r="M37" s="2"/>
      <c r="N37" s="3"/>
      <c r="O37" s="4"/>
    </row>
    <row r="38" spans="3:15" ht="15" hidden="1" x14ac:dyDescent="0.2">
      <c r="C38" s="2"/>
      <c r="M38" s="2"/>
      <c r="N38" s="3"/>
      <c r="O38" s="4"/>
    </row>
    <row r="39" spans="3:15" ht="15" hidden="1" x14ac:dyDescent="0.2">
      <c r="C39" s="2"/>
      <c r="M39" s="2"/>
      <c r="N39" s="3"/>
      <c r="O39" s="4"/>
    </row>
    <row r="40" spans="3:15" ht="15" hidden="1" x14ac:dyDescent="0.2">
      <c r="C40" s="2"/>
      <c r="M40" s="2"/>
      <c r="N40" s="3"/>
      <c r="O40" s="4"/>
    </row>
    <row r="41" spans="3:15" ht="15" hidden="1" x14ac:dyDescent="0.2">
      <c r="C41" s="2"/>
      <c r="M41" s="2"/>
      <c r="N41" s="3"/>
      <c r="O41" s="4"/>
    </row>
    <row r="42" spans="3:15" ht="15" hidden="1" x14ac:dyDescent="0.2">
      <c r="C42" s="2"/>
      <c r="M42" s="2"/>
      <c r="N42" s="3"/>
      <c r="O42" s="4"/>
    </row>
    <row r="43" spans="3:15" ht="15" hidden="1" x14ac:dyDescent="0.2">
      <c r="C43" s="2"/>
      <c r="M43" s="2"/>
      <c r="N43" s="3"/>
      <c r="O43" s="4"/>
    </row>
    <row r="44" spans="3:15" ht="15" hidden="1" x14ac:dyDescent="0.2">
      <c r="C44" s="2"/>
      <c r="M44" s="2"/>
      <c r="N44" s="3"/>
      <c r="O44" s="4"/>
    </row>
    <row r="45" spans="3:15" ht="15" hidden="1" x14ac:dyDescent="0.2">
      <c r="C45" s="2"/>
      <c r="M45" s="2"/>
      <c r="N45" s="3"/>
      <c r="O45" s="4"/>
    </row>
    <row r="46" spans="3:15" ht="15" hidden="1" x14ac:dyDescent="0.2">
      <c r="C46" s="2"/>
      <c r="M46" s="2"/>
      <c r="N46" s="3"/>
      <c r="O46" s="4"/>
    </row>
    <row r="47" spans="3:15" ht="15" hidden="1" x14ac:dyDescent="0.2">
      <c r="C47" s="2"/>
      <c r="M47" s="2"/>
      <c r="N47" s="3"/>
      <c r="O47" s="4"/>
    </row>
    <row r="48" spans="3:15" ht="15" hidden="1" x14ac:dyDescent="0.2">
      <c r="C48" s="2"/>
      <c r="M48" s="2"/>
      <c r="N48" s="3"/>
      <c r="O48" s="4"/>
    </row>
    <row r="49" spans="3:15" ht="15" hidden="1" x14ac:dyDescent="0.2">
      <c r="C49" s="2"/>
      <c r="M49" s="2"/>
      <c r="N49" s="3"/>
      <c r="O49" s="4"/>
    </row>
    <row r="50" spans="3:15" ht="15" hidden="1" x14ac:dyDescent="0.2">
      <c r="C50" s="2"/>
      <c r="M50" s="2"/>
      <c r="N50" s="3"/>
      <c r="O50" s="4"/>
    </row>
    <row r="51" spans="3:15" ht="15" hidden="1" x14ac:dyDescent="0.2">
      <c r="C51" s="2"/>
      <c r="M51" s="2"/>
      <c r="N51" s="3"/>
      <c r="O51" s="4"/>
    </row>
    <row r="52" spans="3:15" ht="15" hidden="1" x14ac:dyDescent="0.2">
      <c r="C52" s="2"/>
      <c r="M52" s="2"/>
      <c r="N52" s="3"/>
      <c r="O52" s="4"/>
    </row>
    <row r="53" spans="3:15" ht="15" hidden="1" x14ac:dyDescent="0.2">
      <c r="C53" s="2"/>
      <c r="M53" s="2"/>
      <c r="N53" s="3"/>
      <c r="O53" s="4"/>
    </row>
    <row r="54" spans="3:15" ht="15" hidden="1" x14ac:dyDescent="0.2">
      <c r="C54" s="2"/>
      <c r="M54" s="2"/>
      <c r="N54" s="3"/>
      <c r="O54" s="4"/>
    </row>
    <row r="55" spans="3:15" ht="15" hidden="1" x14ac:dyDescent="0.2">
      <c r="C55" s="2"/>
      <c r="M55" s="2"/>
      <c r="N55" s="3"/>
      <c r="O55" s="4"/>
    </row>
    <row r="56" spans="3:15" ht="15" hidden="1" x14ac:dyDescent="0.2">
      <c r="C56" s="2"/>
      <c r="M56" s="2"/>
      <c r="N56" s="3"/>
      <c r="O56" s="4"/>
    </row>
    <row r="57" spans="3:15" ht="15" hidden="1" x14ac:dyDescent="0.2">
      <c r="C57" s="2"/>
      <c r="M57" s="2"/>
      <c r="N57" s="3"/>
      <c r="O57" s="4"/>
    </row>
    <row r="58" spans="3:15" ht="15" hidden="1" x14ac:dyDescent="0.2">
      <c r="C58" s="2"/>
      <c r="M58" s="2"/>
      <c r="N58" s="3"/>
      <c r="O58" s="4"/>
    </row>
    <row r="59" spans="3:15" ht="15" hidden="1" x14ac:dyDescent="0.2">
      <c r="C59" s="2"/>
      <c r="M59" s="2"/>
      <c r="N59" s="3"/>
      <c r="O59" s="4"/>
    </row>
    <row r="60" spans="3:15" ht="15" hidden="1" x14ac:dyDescent="0.2">
      <c r="C60" s="2"/>
      <c r="M60" s="2"/>
      <c r="N60" s="3"/>
      <c r="O60" s="4"/>
    </row>
    <row r="61" spans="3:15" ht="15" hidden="1" x14ac:dyDescent="0.2">
      <c r="C61" s="2"/>
      <c r="M61" s="2"/>
      <c r="N61" s="3"/>
      <c r="O61" s="4"/>
    </row>
    <row r="62" spans="3:15" ht="15" hidden="1" x14ac:dyDescent="0.2">
      <c r="C62" s="2"/>
      <c r="M62" s="2"/>
      <c r="N62" s="3"/>
      <c r="O62" s="4"/>
    </row>
    <row r="63" spans="3:15" ht="15" hidden="1" x14ac:dyDescent="0.2">
      <c r="C63" s="2"/>
      <c r="M63" s="2"/>
      <c r="N63" s="3"/>
      <c r="O63" s="4"/>
    </row>
    <row r="64" spans="3:15" ht="15" hidden="1" x14ac:dyDescent="0.2">
      <c r="C64" s="2"/>
      <c r="M64" s="2"/>
      <c r="N64" s="3"/>
      <c r="O64" s="4"/>
    </row>
    <row r="65" spans="3:15" ht="15" hidden="1" x14ac:dyDescent="0.2">
      <c r="C65" s="2"/>
      <c r="M65" s="2"/>
      <c r="N65" s="3"/>
      <c r="O65" s="4"/>
    </row>
    <row r="66" spans="3:15" ht="15" hidden="1" x14ac:dyDescent="0.2">
      <c r="C66" s="2"/>
      <c r="M66" s="2"/>
      <c r="N66" s="3"/>
      <c r="O66" s="4"/>
    </row>
    <row r="67" spans="3:15" ht="15" hidden="1" x14ac:dyDescent="0.2">
      <c r="C67" s="2"/>
      <c r="M67" s="2"/>
      <c r="N67" s="3"/>
      <c r="O67" s="4"/>
    </row>
    <row r="68" spans="3:15" ht="15" hidden="1" x14ac:dyDescent="0.2">
      <c r="C68" s="2"/>
      <c r="M68" s="2"/>
      <c r="N68" s="3"/>
      <c r="O68" s="4"/>
    </row>
    <row r="69" spans="3:15" ht="15" hidden="1" x14ac:dyDescent="0.2">
      <c r="C69" s="2"/>
      <c r="M69" s="2"/>
      <c r="N69" s="3"/>
      <c r="O69" s="4"/>
    </row>
    <row r="70" spans="3:15" ht="15" hidden="1" x14ac:dyDescent="0.2">
      <c r="C70" s="2"/>
      <c r="M70" s="2"/>
      <c r="N70" s="3"/>
      <c r="O70" s="4"/>
    </row>
    <row r="71" spans="3:15" ht="15" hidden="1" x14ac:dyDescent="0.2">
      <c r="C71" s="2"/>
      <c r="M71" s="2"/>
      <c r="N71" s="3"/>
      <c r="O71" s="4"/>
    </row>
    <row r="72" spans="3:15" ht="15" hidden="1" x14ac:dyDescent="0.2">
      <c r="C72" s="2"/>
      <c r="M72" s="2"/>
      <c r="N72" s="3"/>
      <c r="O72" s="4"/>
    </row>
    <row r="73" spans="3:15" ht="15" hidden="1" x14ac:dyDescent="0.2">
      <c r="C73" s="2"/>
      <c r="M73" s="2"/>
      <c r="N73" s="3"/>
      <c r="O73" s="4"/>
    </row>
    <row r="74" spans="3:15" ht="15" hidden="1" x14ac:dyDescent="0.2">
      <c r="C74" s="2"/>
      <c r="M74" s="2"/>
      <c r="N74" s="3"/>
      <c r="O74" s="4"/>
    </row>
    <row r="75" spans="3:15" ht="15" hidden="1" x14ac:dyDescent="0.2">
      <c r="C75" s="2"/>
      <c r="M75" s="2"/>
      <c r="N75" s="3"/>
      <c r="O75" s="4"/>
    </row>
    <row r="76" spans="3:15" ht="15" hidden="1" x14ac:dyDescent="0.2">
      <c r="C76" s="2"/>
      <c r="M76" s="2"/>
      <c r="N76" s="3"/>
      <c r="O76" s="4"/>
    </row>
    <row r="77" spans="3:15" ht="15" hidden="1" x14ac:dyDescent="0.2">
      <c r="C77" s="2"/>
      <c r="M77" s="2"/>
      <c r="N77" s="3"/>
      <c r="O77" s="4"/>
    </row>
    <row r="78" spans="3:15" ht="15" hidden="1" x14ac:dyDescent="0.2">
      <c r="C78" s="2"/>
      <c r="M78" s="2"/>
      <c r="N78" s="3"/>
      <c r="O78" s="4"/>
    </row>
    <row r="79" spans="3:15" ht="15" hidden="1" x14ac:dyDescent="0.2">
      <c r="C79" s="2"/>
      <c r="M79" s="2"/>
      <c r="N79" s="3"/>
      <c r="O79" s="4"/>
    </row>
    <row r="80" spans="3:15" ht="15" hidden="1" x14ac:dyDescent="0.2">
      <c r="C80" s="2"/>
      <c r="M80" s="2"/>
      <c r="N80" s="3"/>
      <c r="O80" s="4"/>
    </row>
    <row r="81" spans="3:15" ht="15" hidden="1" x14ac:dyDescent="0.2">
      <c r="C81" s="2"/>
      <c r="M81" s="2"/>
      <c r="N81" s="3"/>
      <c r="O81" s="4"/>
    </row>
    <row r="82" spans="3:15" ht="15" hidden="1" x14ac:dyDescent="0.2">
      <c r="C82" s="2"/>
      <c r="M82" s="2"/>
      <c r="N82" s="3"/>
      <c r="O82" s="4"/>
    </row>
    <row r="83" spans="3:15" ht="15" hidden="1" x14ac:dyDescent="0.2">
      <c r="C83" s="2"/>
      <c r="M83" s="2"/>
      <c r="N83" s="3"/>
      <c r="O83" s="4"/>
    </row>
    <row r="84" spans="3:15" ht="15" hidden="1" x14ac:dyDescent="0.2">
      <c r="C84" s="2"/>
      <c r="M84" s="2"/>
      <c r="N84" s="3"/>
      <c r="O84" s="4"/>
    </row>
    <row r="85" spans="3:15" ht="15" hidden="1" x14ac:dyDescent="0.2">
      <c r="C85" s="2"/>
      <c r="M85" s="2"/>
      <c r="N85" s="3"/>
      <c r="O85" s="4"/>
    </row>
    <row r="86" spans="3:15" ht="15" hidden="1" x14ac:dyDescent="0.2">
      <c r="C86" s="2"/>
      <c r="M86" s="2"/>
      <c r="N86" s="3"/>
      <c r="O86" s="4"/>
    </row>
    <row r="87" spans="3:15" ht="15" hidden="1" x14ac:dyDescent="0.2">
      <c r="C87" s="2"/>
      <c r="M87" s="2"/>
      <c r="N87" s="3"/>
      <c r="O87" s="4"/>
    </row>
    <row r="88" spans="3:15" ht="15" hidden="1" x14ac:dyDescent="0.2">
      <c r="C88" s="2"/>
      <c r="M88" s="2"/>
      <c r="N88" s="3"/>
      <c r="O88" s="4"/>
    </row>
    <row r="89" spans="3:15" ht="15" hidden="1" x14ac:dyDescent="0.2">
      <c r="C89" s="2"/>
      <c r="M89" s="2"/>
      <c r="N89" s="3"/>
      <c r="O89" s="4"/>
    </row>
    <row r="90" spans="3:15" ht="15" hidden="1" x14ac:dyDescent="0.2">
      <c r="C90" s="2"/>
      <c r="M90" s="2"/>
      <c r="N90" s="3"/>
      <c r="O90" s="4"/>
    </row>
    <row r="91" spans="3:15" ht="15" hidden="1" x14ac:dyDescent="0.2">
      <c r="C91" s="2"/>
      <c r="M91" s="2"/>
      <c r="N91" s="3"/>
      <c r="O91" s="4"/>
    </row>
    <row r="92" spans="3:15" ht="15" hidden="1" x14ac:dyDescent="0.2">
      <c r="C92" s="2"/>
      <c r="M92" s="2"/>
      <c r="N92" s="3"/>
      <c r="O92" s="4"/>
    </row>
    <row r="93" spans="3:15" ht="15" hidden="1" x14ac:dyDescent="0.2">
      <c r="C93" s="2"/>
      <c r="M93" s="2"/>
      <c r="N93" s="3"/>
      <c r="O93" s="4"/>
    </row>
    <row r="94" spans="3:15" ht="15" hidden="1" x14ac:dyDescent="0.2">
      <c r="C94" s="2"/>
      <c r="M94" s="2"/>
      <c r="N94" s="3"/>
      <c r="O94" s="4"/>
    </row>
    <row r="95" spans="3:15" ht="15" hidden="1" x14ac:dyDescent="0.2">
      <c r="C95" s="2"/>
      <c r="M95" s="2"/>
      <c r="N95" s="3"/>
      <c r="O95" s="4"/>
    </row>
    <row r="96" spans="3:15" ht="15" hidden="1" x14ac:dyDescent="0.2">
      <c r="C96" s="2"/>
      <c r="M96" s="2"/>
      <c r="N96" s="3"/>
      <c r="O96" s="4"/>
    </row>
    <row r="97" spans="3:15" ht="15" hidden="1" x14ac:dyDescent="0.2">
      <c r="C97" s="2"/>
      <c r="M97" s="2"/>
      <c r="N97" s="3"/>
      <c r="O97" s="4"/>
    </row>
    <row r="98" spans="3:15" ht="15" hidden="1" x14ac:dyDescent="0.2">
      <c r="C98" s="2"/>
      <c r="M98" s="2"/>
      <c r="N98" s="3"/>
      <c r="O98" s="4"/>
    </row>
    <row r="99" spans="3:15" ht="15" hidden="1" x14ac:dyDescent="0.2">
      <c r="C99" s="2"/>
      <c r="M99" s="2"/>
      <c r="N99" s="3"/>
      <c r="O99" s="4"/>
    </row>
    <row r="100" spans="3:15" ht="15" hidden="1" x14ac:dyDescent="0.2">
      <c r="C100" s="2"/>
      <c r="M100" s="2"/>
      <c r="N100" s="3"/>
      <c r="O100" s="4"/>
    </row>
    <row r="101" spans="3:15" ht="15" hidden="1" x14ac:dyDescent="0.2">
      <c r="C101" s="2"/>
      <c r="M101" s="2"/>
      <c r="N101" s="3"/>
      <c r="O101" s="4"/>
    </row>
  </sheetData>
  <mergeCells count="18">
    <mergeCell ref="C8:D8"/>
    <mergeCell ref="B2:C2"/>
    <mergeCell ref="C4:D4"/>
    <mergeCell ref="C5:D5"/>
    <mergeCell ref="C6:D6"/>
    <mergeCell ref="C7:D7"/>
    <mergeCell ref="C20:D20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</mergeCells>
  <dataValidations count="1">
    <dataValidation type="list" allowBlank="1" showInputMessage="1" showErrorMessage="1" sqref="D2" xr:uid="{00000000-0002-0000-0000-000000000000}">
      <formula1>nyelv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8000"/>
  </sheetPr>
  <dimension ref="A1:O92"/>
  <sheetViews>
    <sheetView workbookViewId="0"/>
  </sheetViews>
  <sheetFormatPr baseColWidth="10" defaultColWidth="0" defaultRowHeight="14" customHeight="1" zeroHeight="1" x14ac:dyDescent="0.2"/>
  <cols>
    <col min="1" max="1" width="2.33203125" style="2" customWidth="1"/>
    <col min="2" max="2" width="12.83203125" style="2" customWidth="1"/>
    <col min="3" max="3" width="3.33203125" style="2" customWidth="1"/>
    <col min="4" max="11" width="12.83203125" style="2" customWidth="1"/>
    <col min="12" max="12" width="10.83203125" style="2" customWidth="1"/>
    <col min="13" max="13" width="35.83203125" style="2" hidden="1" customWidth="1"/>
    <col min="14" max="14" width="35.83203125" style="3" hidden="1" customWidth="1"/>
    <col min="15" max="15" width="35.83203125" style="4" hidden="1" customWidth="1"/>
    <col min="16" max="16384" width="10.83203125" style="2" hidden="1"/>
  </cols>
  <sheetData>
    <row r="1" spans="1:15" ht="15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5" ht="24" x14ac:dyDescent="0.3">
      <c r="A2" s="1"/>
      <c r="B2" s="22" t="str">
        <f>IF(T!$D$2=T!$M$2,M2,IF(T!$D$2=T!$N$2,N2,O2))</f>
        <v>Give the asked values in the green cells.</v>
      </c>
      <c r="C2" s="23"/>
      <c r="D2" s="23"/>
      <c r="E2" s="23"/>
      <c r="F2" s="23"/>
      <c r="G2" s="23"/>
      <c r="H2" s="23"/>
      <c r="I2" s="23"/>
      <c r="J2" s="23"/>
      <c r="K2" s="24"/>
      <c r="L2" s="1"/>
      <c r="M2" s="5" t="s">
        <v>0</v>
      </c>
      <c r="N2" s="17" t="s">
        <v>65</v>
      </c>
      <c r="O2" s="7" t="s">
        <v>1</v>
      </c>
    </row>
    <row r="3" spans="1:15" ht="15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5" ht="15" x14ac:dyDescent="0.2">
      <c r="A4" s="1"/>
      <c r="B4" s="25" t="str">
        <f>IF(T!$D$2=T!$M$2,M4,IF(T!$D$2=T!$N$2,N4,O4))</f>
        <v>The following graph shows the distribution of body mass index values of boys of different ages using percentiles.</v>
      </c>
      <c r="C4" s="25"/>
      <c r="D4" s="25"/>
      <c r="E4" s="25"/>
      <c r="F4" s="25"/>
      <c r="G4" s="25"/>
      <c r="H4" s="25"/>
      <c r="I4" s="25"/>
      <c r="J4" s="25"/>
      <c r="K4" s="25"/>
      <c r="L4" s="1"/>
      <c r="M4" s="2" t="s">
        <v>2</v>
      </c>
      <c r="N4" s="3" t="s">
        <v>66</v>
      </c>
      <c r="O4" s="4" t="s">
        <v>3</v>
      </c>
    </row>
    <row r="5" spans="1:15" ht="15" x14ac:dyDescent="0.2">
      <c r="A5" s="1"/>
      <c r="B5" s="25" t="str">
        <f>IF(T!$D$2=T!$M$2,M5,IF(T!$D$2=T!$N$2,N5,O5))</f>
        <v>The Body Mass Index (BMI) is the ratio of the body mass (in kg) and the square of the body height (in m).</v>
      </c>
      <c r="C5" s="25"/>
      <c r="D5" s="25"/>
      <c r="E5" s="25"/>
      <c r="F5" s="25"/>
      <c r="G5" s="25"/>
      <c r="H5" s="25"/>
      <c r="I5" s="25"/>
      <c r="J5" s="25"/>
      <c r="K5" s="25"/>
      <c r="L5" s="1"/>
      <c r="M5" s="2" t="s">
        <v>4</v>
      </c>
      <c r="N5" s="3" t="s">
        <v>67</v>
      </c>
      <c r="O5" s="4" t="s">
        <v>68</v>
      </c>
    </row>
    <row r="6" spans="1:15" ht="15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5" ht="15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2" t="s">
        <v>71</v>
      </c>
      <c r="N7" s="3" t="s">
        <v>85</v>
      </c>
      <c r="O7" s="4" t="s">
        <v>100</v>
      </c>
    </row>
    <row r="8" spans="1:15" ht="15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2" t="s">
        <v>70</v>
      </c>
      <c r="N8" s="3" t="s">
        <v>86</v>
      </c>
      <c r="O8" s="4" t="s">
        <v>101</v>
      </c>
    </row>
    <row r="9" spans="1:15" ht="15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2" t="s">
        <v>72</v>
      </c>
      <c r="N9" s="3" t="s">
        <v>87</v>
      </c>
      <c r="O9" s="4" t="s">
        <v>102</v>
      </c>
    </row>
    <row r="10" spans="1:15" ht="15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2" t="s">
        <v>73</v>
      </c>
      <c r="N10" s="3" t="s">
        <v>88</v>
      </c>
      <c r="O10" s="4" t="s">
        <v>103</v>
      </c>
    </row>
    <row r="11" spans="1:15" ht="15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2" t="s">
        <v>74</v>
      </c>
      <c r="N11" s="3" t="s">
        <v>89</v>
      </c>
      <c r="O11" s="4" t="s">
        <v>104</v>
      </c>
    </row>
    <row r="12" spans="1:15" ht="15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2" t="s">
        <v>75</v>
      </c>
      <c r="N12" s="3" t="s">
        <v>90</v>
      </c>
      <c r="O12" s="4" t="s">
        <v>105</v>
      </c>
    </row>
    <row r="13" spans="1:15" ht="15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2" t="s">
        <v>76</v>
      </c>
      <c r="N13" s="3" t="s">
        <v>91</v>
      </c>
      <c r="O13" s="4" t="s">
        <v>106</v>
      </c>
    </row>
    <row r="14" spans="1:15" ht="15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2" t="s">
        <v>77</v>
      </c>
      <c r="N14" s="3" t="s">
        <v>92</v>
      </c>
      <c r="O14" s="4" t="s">
        <v>107</v>
      </c>
    </row>
    <row r="15" spans="1:15" ht="15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2" t="s">
        <v>78</v>
      </c>
      <c r="N15" s="3" t="s">
        <v>93</v>
      </c>
      <c r="O15" s="4" t="s">
        <v>108</v>
      </c>
    </row>
    <row r="16" spans="1:15" ht="15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2" t="s">
        <v>79</v>
      </c>
      <c r="N16" s="3" t="s">
        <v>94</v>
      </c>
      <c r="O16" s="4" t="s">
        <v>109</v>
      </c>
    </row>
    <row r="17" spans="1:15" ht="15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2" t="s">
        <v>80</v>
      </c>
      <c r="N17" s="3" t="s">
        <v>95</v>
      </c>
      <c r="O17" s="4" t="s">
        <v>110</v>
      </c>
    </row>
    <row r="18" spans="1:15" ht="15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2" t="s">
        <v>81</v>
      </c>
      <c r="N18" s="3" t="s">
        <v>96</v>
      </c>
      <c r="O18" s="4" t="s">
        <v>111</v>
      </c>
    </row>
    <row r="19" spans="1:15" ht="15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2" t="s">
        <v>82</v>
      </c>
      <c r="N19" s="3" t="s">
        <v>97</v>
      </c>
      <c r="O19" s="4" t="s">
        <v>112</v>
      </c>
    </row>
    <row r="20" spans="1:15" ht="15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2" t="s">
        <v>5</v>
      </c>
      <c r="N20" s="3" t="s">
        <v>6</v>
      </c>
      <c r="O20" s="4" t="s">
        <v>7</v>
      </c>
    </row>
    <row r="21" spans="1:15" ht="15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2" t="s">
        <v>83</v>
      </c>
      <c r="N21" s="3" t="s">
        <v>98</v>
      </c>
      <c r="O21" s="4" t="s">
        <v>113</v>
      </c>
    </row>
    <row r="22" spans="1:15" ht="15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2" t="s">
        <v>84</v>
      </c>
      <c r="N22" s="3" t="s">
        <v>99</v>
      </c>
      <c r="O22" s="4" t="s">
        <v>114</v>
      </c>
    </row>
    <row r="23" spans="1:15" ht="15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5" ht="15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2" t="s">
        <v>8</v>
      </c>
      <c r="N24" s="3" t="s">
        <v>69</v>
      </c>
      <c r="O24" s="4" t="s">
        <v>9</v>
      </c>
    </row>
    <row r="25" spans="1:15" ht="15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2" t="str">
        <f>IF(T!$D$2=T!$M$2,M24,IF(T!$D$2=T!$N$2,N24,O24))</f>
        <v>Reading of the age (vartically, to the x-axis), BMI (horizontally, to the y-axis), and percentile (along the curved line) values for question #1.</v>
      </c>
    </row>
    <row r="26" spans="1:15" ht="15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5" ht="15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5" ht="15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15" ht="15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</row>
    <row r="30" spans="1:15" ht="15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  <row r="31" spans="1:15" ht="15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1:15" ht="15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</row>
    <row r="33" spans="1:12" ht="15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</row>
    <row r="34" spans="1:12" ht="15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</row>
    <row r="35" spans="1:12" ht="15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</row>
    <row r="36" spans="1:12" ht="15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</row>
    <row r="37" spans="1:12" ht="15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</row>
    <row r="38" spans="1:12" ht="15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</row>
    <row r="39" spans="1:12" ht="15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</row>
    <row r="40" spans="1:12" ht="15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</row>
    <row r="41" spans="1:12" ht="15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</row>
    <row r="42" spans="1:12" ht="15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</row>
    <row r="43" spans="1:12" ht="15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</row>
    <row r="44" spans="1:12" ht="15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</row>
    <row r="45" spans="1:12" ht="15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</row>
    <row r="46" spans="1:12" ht="15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</row>
    <row r="47" spans="1:12" ht="15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</row>
    <row r="48" spans="1:12" ht="15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</row>
    <row r="49" spans="1:12" ht="15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</row>
    <row r="50" spans="1:12" ht="15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</row>
    <row r="51" spans="1:12" ht="15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</row>
    <row r="52" spans="1:12" ht="15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</row>
    <row r="53" spans="1:12" ht="15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</row>
    <row r="54" spans="1:12" ht="15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</row>
    <row r="55" spans="1:12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</row>
    <row r="56" spans="1:12" ht="15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</row>
    <row r="57" spans="1:12" ht="15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</row>
    <row r="58" spans="1:12" ht="15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</row>
    <row r="59" spans="1:12" ht="15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</row>
    <row r="60" spans="1:12" ht="15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</row>
    <row r="61" spans="1:12" ht="1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</row>
    <row r="62" spans="1:12" ht="15" x14ac:dyDescent="0.2">
      <c r="A62" s="1"/>
      <c r="B62" s="2" t="str">
        <f>IF(T!$D$2=T!$M$2,M7,IF(T!$D$2=T!$N$2,N7,O7))</f>
        <v>1) What percentage of 8-year-old boys has a BMI less than 20 kg/m^2?</v>
      </c>
      <c r="L62" s="1"/>
    </row>
    <row r="63" spans="1:12" ht="15" x14ac:dyDescent="0.2">
      <c r="A63" s="1"/>
      <c r="B63" s="12"/>
      <c r="C63" s="9" t="str">
        <f>IF(B63="","×",IF(B63='3m'!B63,"✓","×"))</f>
        <v>×</v>
      </c>
      <c r="L63" s="1"/>
    </row>
    <row r="64" spans="1:12" ht="15" x14ac:dyDescent="0.2">
      <c r="A64" s="1"/>
      <c r="B64" s="2" t="str">
        <f>IF(T!$D$2=T!$M$2,M8,IF(T!$D$2=T!$N$2,N8,O8))</f>
        <v>2) What percentage of 8-year-old boys has a BMI greater than 17 kg/m^2?</v>
      </c>
      <c r="L64" s="1"/>
    </row>
    <row r="65" spans="1:12" ht="15" x14ac:dyDescent="0.2">
      <c r="A65" s="1"/>
      <c r="B65" s="12"/>
      <c r="C65" s="9" t="str">
        <f>IF(B65="","×",IF(B65='3m'!B65,"✓","×"))</f>
        <v>×</v>
      </c>
      <c r="L65" s="1"/>
    </row>
    <row r="66" spans="1:12" ht="15" x14ac:dyDescent="0.2">
      <c r="A66" s="1"/>
      <c r="B66" s="2" t="str">
        <f>IF(T!$D$2=T!$M$2,M9,IF(T!$D$2=T!$N$2,N9,O9))</f>
        <v>3) What percentage of 15-year-old boys has a BMI between 16.5 and 22 kg/m^2?</v>
      </c>
      <c r="L66" s="1"/>
    </row>
    <row r="67" spans="1:12" ht="15" x14ac:dyDescent="0.2">
      <c r="A67" s="1"/>
      <c r="B67" s="12"/>
      <c r="C67" s="9" t="str">
        <f>IF(B67="","×",IF(B67='3m'!B67,"✓","×"))</f>
        <v>×</v>
      </c>
      <c r="L67" s="1"/>
    </row>
    <row r="68" spans="1:12" ht="15" x14ac:dyDescent="0.2">
      <c r="A68" s="1"/>
      <c r="B68" s="2" t="str">
        <f>IF(T!$D$2=T!$M$2,M10,IF(T!$D$2=T!$N$2,N10,O10))</f>
        <v>4) What percentage of 11-year-old boys has a BMI between 14.5 and 15 kg/m^2?</v>
      </c>
      <c r="L68" s="1"/>
    </row>
    <row r="69" spans="1:12" ht="15" x14ac:dyDescent="0.2">
      <c r="A69" s="1"/>
      <c r="B69" s="12"/>
      <c r="C69" s="9" t="str">
        <f>IF(B69="","×",IF(B69='3m'!B69,"✓","×"))</f>
        <v>×</v>
      </c>
      <c r="L69" s="1"/>
    </row>
    <row r="70" spans="1:12" ht="15" x14ac:dyDescent="0.2">
      <c r="A70" s="1"/>
      <c r="B70" s="2" t="str">
        <f>IF(T!$D$2=T!$M$2,M11,IF(T!$D$2=T!$N$2,N11,O11))</f>
        <v>5) What is the upper quartile of the BMI of 16-and-a-half year old boys in kg/m^2?</v>
      </c>
      <c r="L70" s="1"/>
    </row>
    <row r="71" spans="1:12" ht="15" x14ac:dyDescent="0.2">
      <c r="A71" s="1"/>
      <c r="B71" s="8"/>
      <c r="C71" s="9" t="str">
        <f>IF(B71="","×",IF(B71='3m'!B71,"✓","×"))</f>
        <v>×</v>
      </c>
      <c r="L71" s="1"/>
    </row>
    <row r="72" spans="1:12" ht="15" x14ac:dyDescent="0.2">
      <c r="A72" s="1"/>
      <c r="B72" s="2" t="str">
        <f>IF(T!$D$2=T!$M$2,M12,IF(T!$D$2=T!$N$2,N12,O12))</f>
        <v>6) What is the interquartile range (in kg/m^2) of the BMI of 13-year-old boys?</v>
      </c>
      <c r="L72" s="1"/>
    </row>
    <row r="73" spans="1:12" ht="15" x14ac:dyDescent="0.2">
      <c r="A73" s="1"/>
      <c r="B73" s="8"/>
      <c r="C73" s="9" t="str">
        <f>IF(B73="","×",IF(B73='3m'!B73,"✓","×"))</f>
        <v>×</v>
      </c>
      <c r="L73" s="1"/>
    </row>
    <row r="74" spans="1:12" ht="15" x14ac:dyDescent="0.2">
      <c r="A74" s="1"/>
      <c r="B74" s="2" t="str">
        <f>IF(T!$D$2=T!$M$2,M13,IF(T!$D$2=T!$N$2,N13,O13))</f>
        <v>7) What percentage of 12-year-old boys has a BMI falling out of the 15–21 kg/m^2 range?</v>
      </c>
      <c r="L74" s="1"/>
    </row>
    <row r="75" spans="1:12" ht="15" x14ac:dyDescent="0.2">
      <c r="A75" s="1"/>
      <c r="B75" s="12"/>
      <c r="C75" s="9" t="str">
        <f>IF(B75="","×",IF(B75='3m'!B75,"✓","×"))</f>
        <v>×</v>
      </c>
      <c r="L75" s="1"/>
    </row>
    <row r="76" spans="1:12" ht="15" x14ac:dyDescent="0.2">
      <c r="A76" s="1"/>
      <c r="B76" s="2" t="str">
        <f>IF(T!$D$2=T!$M$2,M14,IF(T!$D$2=T!$N$2,N14,O14))</f>
        <v>8) What is the lower quartile of the BMI of 15-and-a-half year old boys in kg/m^2?</v>
      </c>
      <c r="L76" s="1"/>
    </row>
    <row r="77" spans="1:12" ht="15" x14ac:dyDescent="0.2">
      <c r="A77" s="1"/>
      <c r="B77" s="8"/>
      <c r="C77" s="9" t="str">
        <f>IF(B77="","×",IF(B77='3m'!B77,"✓","×"))</f>
        <v>×</v>
      </c>
      <c r="L77" s="1"/>
    </row>
    <row r="78" spans="1:12" ht="15" x14ac:dyDescent="0.2">
      <c r="A78" s="1"/>
      <c r="B78" s="2" t="str">
        <f>IF(T!$D$2=T!$M$2,M15,IF(T!$D$2=T!$N$2,N15,O15))</f>
        <v>9) What is the median of the BMI of 14-and-a-half year old boys in kg/m^2?</v>
      </c>
      <c r="L78" s="1"/>
    </row>
    <row r="79" spans="1:12" ht="15" x14ac:dyDescent="0.2">
      <c r="A79" s="1"/>
      <c r="B79" s="8"/>
      <c r="C79" s="9" t="str">
        <f>IF(B79="","×",IF(B79='3m'!B79,"✓","×"))</f>
        <v>×</v>
      </c>
      <c r="L79" s="1"/>
    </row>
    <row r="80" spans="1:12" ht="15" x14ac:dyDescent="0.2">
      <c r="A80" s="1"/>
      <c r="B80" s="2" t="str">
        <f>IF(T!$D$2=T!$M$2,M16,IF(T!$D$2=T!$N$2,N16,O16))</f>
        <v>10) What percentage of 10-year-old boys has a BMI greater than 15.5 kg/m^2?</v>
      </c>
      <c r="L80" s="1"/>
    </row>
    <row r="81" spans="1:12" ht="15" x14ac:dyDescent="0.2">
      <c r="A81" s="1"/>
      <c r="B81" s="12"/>
      <c r="C81" s="9" t="str">
        <f>IF(B81="","×",IF(B81='3m'!B81,"✓","×"))</f>
        <v>×</v>
      </c>
      <c r="L81" s="1"/>
    </row>
    <row r="82" spans="1:12" ht="15" x14ac:dyDescent="0.2">
      <c r="A82" s="1"/>
      <c r="B82" s="2" t="str">
        <f>IF(T!$D$2=T!$M$2,M17,IF(T!$D$2=T!$N$2,N17,O17))</f>
        <v>11) What is the interdecile range (in kg/m^2) of the BMI of 13-year-old boys?</v>
      </c>
      <c r="L82" s="1"/>
    </row>
    <row r="83" spans="1:12" ht="15" x14ac:dyDescent="0.2">
      <c r="A83" s="1"/>
      <c r="B83" s="8"/>
      <c r="C83" s="9" t="str">
        <f>IF(B83="","×",IF(B83='3m'!B83,"✓","×"))</f>
        <v>×</v>
      </c>
      <c r="L83" s="1"/>
    </row>
    <row r="84" spans="1:12" ht="15" x14ac:dyDescent="0.2">
      <c r="A84" s="1"/>
      <c r="B84" s="2" t="str">
        <f>IF(T!$D$2=T!$M$2,M18,IF(T!$D$2=T!$N$2,N18,O18))</f>
        <v>12) What percentage of 9-year-old boys has a BMI greater than 21 kg/m^2?</v>
      </c>
      <c r="L84" s="1"/>
    </row>
    <row r="85" spans="1:12" ht="15" x14ac:dyDescent="0.2">
      <c r="A85" s="1"/>
      <c r="B85" s="12"/>
      <c r="C85" s="9" t="str">
        <f>IF(B85="","×",IF(B85='3m'!B85,"✓","×"))</f>
        <v>×</v>
      </c>
      <c r="L85" s="1"/>
    </row>
    <row r="86" spans="1:12" ht="15" x14ac:dyDescent="0.2">
      <c r="A86" s="1"/>
      <c r="B86" s="2" t="str">
        <f>IF(T!$D$2=T!$M$2,M19,IF(T!$D$2=T!$N$2,N19,O19))</f>
        <v>13) In an all-male student group of twenty everyone is 19 years old. What number of students are expected to have a BMI falling below 27.5 kg/m^2?</v>
      </c>
      <c r="L86" s="1"/>
    </row>
    <row r="87" spans="1:12" ht="15" x14ac:dyDescent="0.2">
      <c r="A87" s="1"/>
      <c r="B87" s="13"/>
      <c r="C87" s="9" t="str">
        <f>IF(B87="","×",IF(B87='3m'!B87,"✓","×"))</f>
        <v>×</v>
      </c>
      <c r="L87" s="1"/>
    </row>
    <row r="88" spans="1:12" ht="15" x14ac:dyDescent="0.2">
      <c r="A88" s="1"/>
      <c r="B88" s="2" t="str">
        <f>IF(T!$D$2=T!$M$2,M21,IF(T!$D$2=T!$N$2,N21,O21))</f>
        <v>14) Out of six hundred 9-and-a-half year old boys, how many is expected to fall above 19 kg/m^2?</v>
      </c>
      <c r="L88" s="1"/>
    </row>
    <row r="89" spans="1:12" ht="15" x14ac:dyDescent="0.2">
      <c r="A89" s="1"/>
      <c r="B89" s="13"/>
      <c r="C89" s="9" t="str">
        <f>IF(B89="","×",IF(B89='3m'!B89,"✓","×"))</f>
        <v>×</v>
      </c>
      <c r="L89" s="1"/>
    </row>
    <row r="90" spans="1:12" ht="15" x14ac:dyDescent="0.2">
      <c r="A90" s="1"/>
      <c r="B90" s="2" t="str">
        <f>IF(T!$D$2=T!$M$2,M22,IF(T!$D$2=T!$N$2,N22,O22))</f>
        <v>15) Out of four hundred 8-year-old boys, how many is expected to fall between 17 and 20 kg/m^2?</v>
      </c>
      <c r="L90" s="1"/>
    </row>
    <row r="91" spans="1:12" ht="15" x14ac:dyDescent="0.2">
      <c r="A91" s="1"/>
      <c r="B91" s="13"/>
      <c r="C91" s="9" t="str">
        <f>IF(B91="","×",IF(B91='3m'!B91,"✓","×"))</f>
        <v>×</v>
      </c>
      <c r="L91" s="1"/>
    </row>
    <row r="92" spans="1:12" ht="15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</row>
  </sheetData>
  <mergeCells count="3">
    <mergeCell ref="B2:K2"/>
    <mergeCell ref="B4:K4"/>
    <mergeCell ref="B5:K5"/>
  </mergeCell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</sheetPr>
  <dimension ref="A1:O92"/>
  <sheetViews>
    <sheetView workbookViewId="0"/>
  </sheetViews>
  <sheetFormatPr baseColWidth="10" defaultColWidth="0" defaultRowHeight="14" customHeight="1" zeroHeight="1" x14ac:dyDescent="0.2"/>
  <cols>
    <col min="1" max="1" width="2.33203125" style="2" customWidth="1"/>
    <col min="2" max="11" width="12.83203125" style="2" customWidth="1"/>
    <col min="12" max="12" width="10.83203125" style="2" customWidth="1"/>
    <col min="13" max="13" width="35.83203125" style="2" hidden="1" customWidth="1"/>
    <col min="14" max="14" width="35.83203125" style="3" hidden="1" customWidth="1"/>
    <col min="15" max="15" width="35.83203125" style="4" hidden="1" customWidth="1"/>
    <col min="16" max="16384" width="10.83203125" style="2" hidden="1"/>
  </cols>
  <sheetData>
    <row r="1" spans="1:15" ht="15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5" ht="24" x14ac:dyDescent="0.3">
      <c r="A2" s="1"/>
      <c r="B2" s="22" t="str">
        <f>IF(T!$D$2=T!$M$2,M2,IF(T!$D$2=T!$N$2,N2,O2))</f>
        <v>Give the asked values in the green cells.</v>
      </c>
      <c r="C2" s="23"/>
      <c r="D2" s="23"/>
      <c r="E2" s="23"/>
      <c r="F2" s="23"/>
      <c r="G2" s="23"/>
      <c r="H2" s="23"/>
      <c r="I2" s="23"/>
      <c r="J2" s="23"/>
      <c r="K2" s="24"/>
      <c r="L2" s="1"/>
      <c r="M2" s="5" t="s">
        <v>0</v>
      </c>
      <c r="N2" s="17" t="s">
        <v>65</v>
      </c>
      <c r="O2" s="7" t="s">
        <v>1</v>
      </c>
    </row>
    <row r="3" spans="1:15" ht="15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5" ht="15" x14ac:dyDescent="0.2">
      <c r="A4" s="1"/>
      <c r="B4" s="25" t="str">
        <f>IF(T!$D$2=T!$M$2,M4,IF(T!$D$2=T!$N$2,N4,O4))</f>
        <v>The following graph shows the distribution of body mass index values of boys of different ages using percentiles.</v>
      </c>
      <c r="C4" s="25"/>
      <c r="D4" s="25"/>
      <c r="E4" s="25"/>
      <c r="F4" s="25"/>
      <c r="G4" s="25"/>
      <c r="H4" s="25"/>
      <c r="I4" s="25"/>
      <c r="J4" s="25"/>
      <c r="K4" s="25"/>
      <c r="L4" s="1"/>
      <c r="M4" s="2" t="s">
        <v>2</v>
      </c>
      <c r="N4" s="3" t="s">
        <v>66</v>
      </c>
      <c r="O4" s="4" t="s">
        <v>3</v>
      </c>
    </row>
    <row r="5" spans="1:15" ht="15" x14ac:dyDescent="0.2">
      <c r="A5" s="1"/>
      <c r="B5" s="25" t="str">
        <f>IF(T!$D$2=T!$M$2,M5,IF(T!$D$2=T!$N$2,N5,O5))</f>
        <v>The Body Mass Index (BMI) is the ratio of the body mass (in kg) and the square of the body height (in m).</v>
      </c>
      <c r="C5" s="25"/>
      <c r="D5" s="25"/>
      <c r="E5" s="25"/>
      <c r="F5" s="25"/>
      <c r="G5" s="25"/>
      <c r="H5" s="25"/>
      <c r="I5" s="25"/>
      <c r="J5" s="25"/>
      <c r="K5" s="25"/>
      <c r="L5" s="1"/>
      <c r="M5" s="2" t="s">
        <v>4</v>
      </c>
      <c r="N5" s="3" t="s">
        <v>67</v>
      </c>
      <c r="O5" s="4" t="s">
        <v>68</v>
      </c>
    </row>
    <row r="6" spans="1:15" ht="15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5" ht="15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2" t="s">
        <v>71</v>
      </c>
      <c r="N7" s="3" t="s">
        <v>85</v>
      </c>
      <c r="O7" s="4" t="s">
        <v>100</v>
      </c>
    </row>
    <row r="8" spans="1:15" ht="15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2" t="s">
        <v>70</v>
      </c>
      <c r="N8" s="3" t="s">
        <v>86</v>
      </c>
      <c r="O8" s="4" t="s">
        <v>101</v>
      </c>
    </row>
    <row r="9" spans="1:15" ht="15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2" t="s">
        <v>72</v>
      </c>
      <c r="N9" s="3" t="s">
        <v>87</v>
      </c>
      <c r="O9" s="4" t="s">
        <v>102</v>
      </c>
    </row>
    <row r="10" spans="1:15" ht="15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2" t="s">
        <v>73</v>
      </c>
      <c r="N10" s="3" t="s">
        <v>88</v>
      </c>
      <c r="O10" s="4" t="s">
        <v>103</v>
      </c>
    </row>
    <row r="11" spans="1:15" ht="15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2" t="s">
        <v>74</v>
      </c>
      <c r="N11" s="3" t="s">
        <v>89</v>
      </c>
      <c r="O11" s="4" t="s">
        <v>104</v>
      </c>
    </row>
    <row r="12" spans="1:15" ht="15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2" t="s">
        <v>75</v>
      </c>
      <c r="N12" s="3" t="s">
        <v>90</v>
      </c>
      <c r="O12" s="4" t="s">
        <v>105</v>
      </c>
    </row>
    <row r="13" spans="1:15" ht="15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2" t="s">
        <v>76</v>
      </c>
      <c r="N13" s="3" t="s">
        <v>91</v>
      </c>
      <c r="O13" s="4" t="s">
        <v>106</v>
      </c>
    </row>
    <row r="14" spans="1:15" ht="15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2" t="s">
        <v>77</v>
      </c>
      <c r="N14" s="3" t="s">
        <v>92</v>
      </c>
      <c r="O14" s="4" t="s">
        <v>107</v>
      </c>
    </row>
    <row r="15" spans="1:15" ht="15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2" t="s">
        <v>78</v>
      </c>
      <c r="N15" s="3" t="s">
        <v>93</v>
      </c>
      <c r="O15" s="4" t="s">
        <v>108</v>
      </c>
    </row>
    <row r="16" spans="1:15" ht="15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2" t="s">
        <v>79</v>
      </c>
      <c r="N16" s="3" t="s">
        <v>94</v>
      </c>
      <c r="O16" s="4" t="s">
        <v>109</v>
      </c>
    </row>
    <row r="17" spans="1:15" ht="15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2" t="s">
        <v>80</v>
      </c>
      <c r="N17" s="3" t="s">
        <v>95</v>
      </c>
      <c r="O17" s="4" t="s">
        <v>110</v>
      </c>
    </row>
    <row r="18" spans="1:15" ht="15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2" t="s">
        <v>81</v>
      </c>
      <c r="N18" s="3" t="s">
        <v>96</v>
      </c>
      <c r="O18" s="4" t="s">
        <v>111</v>
      </c>
    </row>
    <row r="19" spans="1:15" ht="15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2" t="s">
        <v>82</v>
      </c>
      <c r="N19" s="3" t="s">
        <v>97</v>
      </c>
      <c r="O19" s="4" t="s">
        <v>112</v>
      </c>
    </row>
    <row r="20" spans="1:15" ht="15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2" t="s">
        <v>5</v>
      </c>
      <c r="N20" s="3" t="s">
        <v>6</v>
      </c>
      <c r="O20" s="4" t="s">
        <v>7</v>
      </c>
    </row>
    <row r="21" spans="1:15" ht="15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2" t="s">
        <v>83</v>
      </c>
      <c r="N21" s="3" t="s">
        <v>98</v>
      </c>
      <c r="O21" s="4" t="s">
        <v>113</v>
      </c>
    </row>
    <row r="22" spans="1:15" ht="15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2" t="s">
        <v>84</v>
      </c>
      <c r="N22" s="3" t="s">
        <v>99</v>
      </c>
      <c r="O22" s="4" t="s">
        <v>114</v>
      </c>
    </row>
    <row r="23" spans="1:15" ht="15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5" ht="15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2" t="s">
        <v>8</v>
      </c>
      <c r="N24" s="3" t="s">
        <v>69</v>
      </c>
      <c r="O24" s="4" t="s">
        <v>9</v>
      </c>
    </row>
    <row r="25" spans="1:15" ht="15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2" t="str">
        <f>IF(T!$D$2=T!$M$2,M24,IF(T!$D$2=T!$N$2,N24,O24))</f>
        <v>Reading of the age (vartically, to the x-axis), BMI (horizontally, to the y-axis), and percentile (along the curved line) values for question #1.</v>
      </c>
    </row>
    <row r="26" spans="1:15" ht="15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5" ht="15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5" ht="15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15" ht="15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</row>
    <row r="30" spans="1:15" ht="15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  <row r="31" spans="1:15" ht="15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1:15" ht="15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</row>
    <row r="33" spans="1:12" ht="15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</row>
    <row r="34" spans="1:12" ht="15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</row>
    <row r="35" spans="1:12" ht="15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</row>
    <row r="36" spans="1:12" ht="15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</row>
    <row r="37" spans="1:12" ht="15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</row>
    <row r="38" spans="1:12" ht="15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</row>
    <row r="39" spans="1:12" ht="15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</row>
    <row r="40" spans="1:12" ht="15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</row>
    <row r="41" spans="1:12" ht="15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</row>
    <row r="42" spans="1:12" ht="15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</row>
    <row r="43" spans="1:12" ht="15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</row>
    <row r="44" spans="1:12" ht="15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</row>
    <row r="45" spans="1:12" ht="15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</row>
    <row r="46" spans="1:12" ht="15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</row>
    <row r="47" spans="1:12" ht="15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</row>
    <row r="48" spans="1:12" ht="15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</row>
    <row r="49" spans="1:12" ht="15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</row>
    <row r="50" spans="1:12" ht="15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</row>
    <row r="51" spans="1:12" ht="15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</row>
    <row r="52" spans="1:12" ht="15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</row>
    <row r="53" spans="1:12" ht="15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</row>
    <row r="54" spans="1:12" ht="15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</row>
    <row r="55" spans="1:12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</row>
    <row r="56" spans="1:12" ht="15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</row>
    <row r="57" spans="1:12" ht="15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</row>
    <row r="58" spans="1:12" ht="15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</row>
    <row r="59" spans="1:12" ht="15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</row>
    <row r="60" spans="1:12" ht="15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</row>
    <row r="61" spans="1:12" ht="1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</row>
    <row r="62" spans="1:12" ht="15" x14ac:dyDescent="0.2">
      <c r="A62" s="1"/>
      <c r="B62" s="2" t="str">
        <f>IF(T!$D$2=T!$M$2,M7,IF(T!$D$2=T!$N$2,N7,O7))</f>
        <v>1) What percentage of 8-year-old boys has a BMI less than 20 kg/m^2?</v>
      </c>
      <c r="L62" s="1"/>
    </row>
    <row r="63" spans="1:12" ht="15" x14ac:dyDescent="0.2">
      <c r="A63" s="1"/>
      <c r="B63" s="12">
        <v>0.95</v>
      </c>
      <c r="L63" s="1"/>
    </row>
    <row r="64" spans="1:12" ht="15" x14ac:dyDescent="0.2">
      <c r="A64" s="1"/>
      <c r="B64" s="2" t="str">
        <f>IF(T!$D$2=T!$M$2,M8,IF(T!$D$2=T!$N$2,N8,O8))</f>
        <v>2) What percentage of 8-year-old boys has a BMI greater than 17 kg/m^2?</v>
      </c>
      <c r="L64" s="1"/>
    </row>
    <row r="65" spans="1:12" ht="15" x14ac:dyDescent="0.2">
      <c r="A65" s="1"/>
      <c r="B65" s="12">
        <v>0.25</v>
      </c>
      <c r="L65" s="1"/>
    </row>
    <row r="66" spans="1:12" ht="15" x14ac:dyDescent="0.2">
      <c r="A66" s="1"/>
      <c r="B66" s="2" t="str">
        <f>IF(T!$D$2=T!$M$2,M9,IF(T!$D$2=T!$N$2,N9,O9))</f>
        <v>3) What percentage of 15-year-old boys has a BMI between 16.5 and 22 kg/m^2?</v>
      </c>
      <c r="L66" s="1"/>
    </row>
    <row r="67" spans="1:12" ht="15" x14ac:dyDescent="0.2">
      <c r="A67" s="1"/>
      <c r="B67" s="12">
        <f>75%-5%</f>
        <v>0.7</v>
      </c>
      <c r="L67" s="1"/>
    </row>
    <row r="68" spans="1:12" ht="15" x14ac:dyDescent="0.2">
      <c r="A68" s="1"/>
      <c r="B68" s="2" t="str">
        <f>IF(T!$D$2=T!$M$2,M10,IF(T!$D$2=T!$N$2,N10,O10))</f>
        <v>4) What percentage of 11-year-old boys has a BMI between 14.5 and 15 kg/m^2?</v>
      </c>
      <c r="L68" s="1"/>
    </row>
    <row r="69" spans="1:12" ht="15" x14ac:dyDescent="0.2">
      <c r="A69" s="1"/>
      <c r="B69" s="12">
        <f>10%-5%</f>
        <v>0.05</v>
      </c>
      <c r="L69" s="1"/>
    </row>
    <row r="70" spans="1:12" ht="15" x14ac:dyDescent="0.2">
      <c r="A70" s="1"/>
      <c r="B70" s="2" t="str">
        <f>IF(T!$D$2=T!$M$2,M11,IF(T!$D$2=T!$N$2,N11,O11))</f>
        <v>5) What is the upper quartile of the BMI of 16-and-a-half year old boys in kg/m^2?</v>
      </c>
      <c r="L70" s="1"/>
    </row>
    <row r="71" spans="1:12" ht="15" x14ac:dyDescent="0.2">
      <c r="A71" s="1"/>
      <c r="B71" s="8">
        <v>23</v>
      </c>
      <c r="L71" s="1"/>
    </row>
    <row r="72" spans="1:12" ht="15" x14ac:dyDescent="0.2">
      <c r="A72" s="1"/>
      <c r="B72" s="2" t="str">
        <f>IF(T!$D$2=T!$M$2,M12,IF(T!$D$2=T!$N$2,N12,O12))</f>
        <v>6) What is the interquartile range (in kg/m^2) of the BMI of 13-year-old boys?</v>
      </c>
      <c r="L72" s="1"/>
    </row>
    <row r="73" spans="1:12" ht="15" x14ac:dyDescent="0.2">
      <c r="A73" s="1"/>
      <c r="B73" s="8">
        <f>20.5-17</f>
        <v>3.5</v>
      </c>
      <c r="L73" s="1"/>
    </row>
    <row r="74" spans="1:12" ht="15" x14ac:dyDescent="0.2">
      <c r="A74" s="1"/>
      <c r="B74" s="2" t="str">
        <f>IF(T!$D$2=T!$M$2,M13,IF(T!$D$2=T!$N$2,N13,O13))</f>
        <v>7) What percentage of 12-year-old boys has a BMI falling out of the 15–21 kg/m^2 range?</v>
      </c>
      <c r="L74" s="1"/>
    </row>
    <row r="75" spans="1:12" ht="15" x14ac:dyDescent="0.2">
      <c r="A75" s="1"/>
      <c r="B75" s="12">
        <f>100%-(85%-5%)</f>
        <v>0.20000000000000007</v>
      </c>
      <c r="L75" s="1"/>
    </row>
    <row r="76" spans="1:12" ht="15" x14ac:dyDescent="0.2">
      <c r="A76" s="1"/>
      <c r="B76" s="2" t="str">
        <f>IF(T!$D$2=T!$M$2,M14,IF(T!$D$2=T!$N$2,N14,O14))</f>
        <v>8) What is the lower quartile of the BMI of 15-and-a-half year old boys in kg/m^2?</v>
      </c>
      <c r="L76" s="1"/>
    </row>
    <row r="77" spans="1:12" ht="15" x14ac:dyDescent="0.2">
      <c r="A77" s="1"/>
      <c r="B77" s="8">
        <v>18.5</v>
      </c>
      <c r="L77" s="1"/>
    </row>
    <row r="78" spans="1:12" ht="15" x14ac:dyDescent="0.2">
      <c r="A78" s="1"/>
      <c r="B78" s="2" t="str">
        <f>IF(T!$D$2=T!$M$2,M15,IF(T!$D$2=T!$N$2,N15,O15))</f>
        <v>9) What is the median of the BMI of 14-and-a-half year old boys in kg/m^2?</v>
      </c>
      <c r="L78" s="1"/>
    </row>
    <row r="79" spans="1:12" ht="15" x14ac:dyDescent="0.2">
      <c r="A79" s="1"/>
      <c r="B79" s="8">
        <v>19.5</v>
      </c>
      <c r="L79" s="1"/>
    </row>
    <row r="80" spans="1:12" ht="15" x14ac:dyDescent="0.2">
      <c r="A80" s="1"/>
      <c r="B80" s="2" t="str">
        <f>IF(T!$D$2=T!$M$2,M16,IF(T!$D$2=T!$N$2,N16,O16))</f>
        <v>10) What percentage of 10-year-old boys has a BMI greater than 15.5 kg/m^2?</v>
      </c>
      <c r="L80" s="1"/>
    </row>
    <row r="81" spans="1:12" ht="15" x14ac:dyDescent="0.2">
      <c r="A81" s="1"/>
      <c r="B81" s="12">
        <f>100%-25%</f>
        <v>0.75</v>
      </c>
      <c r="L81" s="1"/>
    </row>
    <row r="82" spans="1:12" ht="15" x14ac:dyDescent="0.2">
      <c r="A82" s="1"/>
      <c r="B82" s="2" t="str">
        <f>IF(T!$D$2=T!$M$2,M17,IF(T!$D$2=T!$N$2,N17,O17))</f>
        <v>11) What is the interdecile range (in kg/m^2) of the BMI of 13-year-old boys?</v>
      </c>
      <c r="L82" s="1"/>
    </row>
    <row r="83" spans="1:12" ht="15" x14ac:dyDescent="0.2">
      <c r="A83" s="1"/>
      <c r="B83" s="8">
        <f>23-16</f>
        <v>7</v>
      </c>
      <c r="L83" s="1"/>
    </row>
    <row r="84" spans="1:12" ht="15" x14ac:dyDescent="0.2">
      <c r="A84" s="1"/>
      <c r="B84" s="2" t="str">
        <f>IF(T!$D$2=T!$M$2,M18,IF(T!$D$2=T!$N$2,N18,O18))</f>
        <v>12) What percentage of 9-year-old boys has a BMI greater than 21 kg/m^2?</v>
      </c>
      <c r="L84" s="1"/>
    </row>
    <row r="85" spans="1:12" ht="15" x14ac:dyDescent="0.2">
      <c r="A85" s="1"/>
      <c r="B85" s="12">
        <f>100%-95%</f>
        <v>5.0000000000000044E-2</v>
      </c>
      <c r="L85" s="1"/>
    </row>
    <row r="86" spans="1:12" ht="15" x14ac:dyDescent="0.2">
      <c r="A86" s="1"/>
      <c r="B86" s="2" t="str">
        <f>IF(T!$D$2=T!$M$2,M19,IF(T!$D$2=T!$N$2,N19,O19))</f>
        <v>13) In an all-male student group of twenty everyone is 19 years old. What number of students are expected to have a BMI falling below 27.5 kg/m^2?</v>
      </c>
      <c r="L86" s="1"/>
    </row>
    <row r="87" spans="1:12" ht="15" x14ac:dyDescent="0.2">
      <c r="A87" s="1"/>
      <c r="B87" s="13">
        <f>20*(90%)</f>
        <v>18</v>
      </c>
      <c r="L87" s="1"/>
    </row>
    <row r="88" spans="1:12" ht="15" x14ac:dyDescent="0.2">
      <c r="A88" s="1"/>
      <c r="B88" s="2" t="str">
        <f>IF(T!$D$2=T!$M$2,M21,IF(T!$D$2=T!$N$2,N21,O21))</f>
        <v>14) Out of six hundred 9-and-a-half year old boys, how many is expected to fall above 19 kg/m^2?</v>
      </c>
      <c r="L88" s="1"/>
    </row>
    <row r="89" spans="1:12" ht="15" x14ac:dyDescent="0.2">
      <c r="A89" s="1"/>
      <c r="B89" s="13">
        <f>600*(100%-85%)</f>
        <v>90.000000000000014</v>
      </c>
      <c r="L89" s="1"/>
    </row>
    <row r="90" spans="1:12" ht="15" x14ac:dyDescent="0.2">
      <c r="A90" s="1"/>
      <c r="B90" s="2" t="str">
        <f>IF(T!$D$2=T!$M$2,M22,IF(T!$D$2=T!$N$2,N22,O22))</f>
        <v>15) Out of four hundred 8-year-old boys, how many is expected to fall between 17 and 20 kg/m^2?</v>
      </c>
      <c r="L90" s="1"/>
    </row>
    <row r="91" spans="1:12" ht="15" x14ac:dyDescent="0.2">
      <c r="A91" s="1"/>
      <c r="B91" s="13">
        <f>400*(95%-75%)</f>
        <v>79.999999999999986</v>
      </c>
      <c r="L91" s="1"/>
    </row>
    <row r="92" spans="1:12" ht="15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</row>
  </sheetData>
  <mergeCells count="3">
    <mergeCell ref="B2:K2"/>
    <mergeCell ref="B4:K4"/>
    <mergeCell ref="B5:K5"/>
  </mergeCell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</vt:lpstr>
      <vt:lpstr>3</vt:lpstr>
      <vt:lpstr>3m</vt:lpstr>
      <vt:lpstr>nyelv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Gergely Agócs</dc:creator>
  <cp:lastModifiedBy>Microsoft Office User</cp:lastModifiedBy>
  <dcterms:created xsi:type="dcterms:W3CDTF">2016-10-20T13:02:23Z</dcterms:created>
  <dcterms:modified xsi:type="dcterms:W3CDTF">2021-09-20T06:07:23Z</dcterms:modified>
</cp:coreProperties>
</file>